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公示用" sheetId="3" r:id="rId1"/>
    <sheet name="计划调整" sheetId="2" r:id="rId2"/>
  </sheets>
  <definedNames>
    <definedName name="_xlnm.Print_Titles" localSheetId="0">公示用!$3:$5</definedName>
    <definedName name="_xlnm.Print_Titles" localSheetId="1">计划调整!$3:$5</definedName>
  </definedNames>
  <calcPr calcId="144525"/>
</workbook>
</file>

<file path=xl/sharedStrings.xml><?xml version="1.0" encoding="utf-8"?>
<sst xmlns="http://schemas.openxmlformats.org/spreadsheetml/2006/main" count="420" uniqueCount="124">
  <si>
    <t>通道侗族自治县2021年农产品产地冷藏保鲜设施建设项目计划调整表</t>
  </si>
  <si>
    <t>备案承建单位：</t>
  </si>
  <si>
    <t>1-湖南绿盾制冷技术有限公司（刘智彬）   2-湖南省冰雄制冷设备有限公司（龙庆华）  3-湖南希西机电设备有限公司（欧阳维湘）</t>
  </si>
  <si>
    <t>序号</t>
  </si>
  <si>
    <t>新型实施主体
名称</t>
  </si>
  <si>
    <t>法人代表或联系人</t>
  </si>
  <si>
    <t>贮藏农产品名称</t>
  </si>
  <si>
    <t>设施建设地点</t>
  </si>
  <si>
    <t>冷链设施建设类型</t>
  </si>
  <si>
    <t>数量</t>
  </si>
  <si>
    <t>建设
标准
(元/M3)</t>
  </si>
  <si>
    <t>计划安排补助
小计(万元)</t>
  </si>
  <si>
    <t>预算投资总额小计
(万元)</t>
  </si>
  <si>
    <t>备案承建单位编号</t>
  </si>
  <si>
    <t>备注</t>
  </si>
  <si>
    <r>
      <rPr>
        <sz val="11"/>
        <rFont val="等线"/>
        <charset val="134"/>
        <scheme val="minor"/>
      </rPr>
      <t xml:space="preserve">库容
</t>
    </r>
    <r>
      <rPr>
        <sz val="9"/>
        <rFont val="等线"/>
        <charset val="134"/>
        <scheme val="minor"/>
      </rPr>
      <t>(立方米)</t>
    </r>
  </si>
  <si>
    <t>预算投资规模
(万元)</t>
  </si>
  <si>
    <t>建设标准40%</t>
  </si>
  <si>
    <t>乡镇</t>
  </si>
  <si>
    <t>村名</t>
  </si>
  <si>
    <t>标准
计算</t>
  </si>
  <si>
    <t>计划
安排</t>
  </si>
  <si>
    <t>通道绿嘉园农机专业合作社</t>
  </si>
  <si>
    <t>宋干松</t>
  </si>
  <si>
    <t>蔬菜</t>
  </si>
  <si>
    <t>县溪镇</t>
  </si>
  <si>
    <t>恭城村</t>
  </si>
  <si>
    <t>预冷库</t>
  </si>
  <si>
    <t>≤</t>
  </si>
  <si>
    <t>通道侗族自治县县溪镇恭城村股份经济合作社</t>
  </si>
  <si>
    <t>王小志</t>
  </si>
  <si>
    <t>蔬菜
水果中药材</t>
  </si>
  <si>
    <t>低温库</t>
  </si>
  <si>
    <t>气调库</t>
  </si>
  <si>
    <t>通道发祥种养专业合作社</t>
  </si>
  <si>
    <t>贺定平</t>
  </si>
  <si>
    <t>镇江村</t>
  </si>
  <si>
    <t>通道拾家种养专业合作社</t>
  </si>
  <si>
    <t>吴丽丹</t>
  </si>
  <si>
    <t>水果</t>
  </si>
  <si>
    <t>通道有嚼头种养专业合作社</t>
  </si>
  <si>
    <t>杨良顺</t>
  </si>
  <si>
    <t>辣椒
疏菜</t>
  </si>
  <si>
    <t>播阳镇</t>
  </si>
  <si>
    <t>上湘村</t>
  </si>
  <si>
    <t>通道侗族自治县杨良配家庭农场</t>
  </si>
  <si>
    <t>杨良配</t>
  </si>
  <si>
    <t>水稻
蔬菜</t>
  </si>
  <si>
    <t>通道平宽黑老虎专业合作社</t>
  </si>
  <si>
    <t>陆忠家</t>
  </si>
  <si>
    <t>黑老虎水果</t>
  </si>
  <si>
    <t>独坡镇</t>
  </si>
  <si>
    <t>虾团村</t>
  </si>
  <si>
    <t>通道冬香种养专业合作社</t>
  </si>
  <si>
    <t>莫冬香</t>
  </si>
  <si>
    <t>蔬菜玉米鸡蛋</t>
  </si>
  <si>
    <t>菁芜州镇</t>
  </si>
  <si>
    <t>菁芜州村</t>
  </si>
  <si>
    <t>通道陆丽水果专业合作社</t>
  </si>
  <si>
    <t>陆光明</t>
  </si>
  <si>
    <t>水果
葡萄</t>
  </si>
  <si>
    <t>八路村</t>
  </si>
  <si>
    <t>通道绿穅谷物专业合作社</t>
  </si>
  <si>
    <t>蒋卓见</t>
  </si>
  <si>
    <t>蔬菜
水稻</t>
  </si>
  <si>
    <t>溪口镇</t>
  </si>
  <si>
    <t>杉木桥村</t>
  </si>
  <si>
    <t>通道侗族自治县溪口镇小水村股份经济合作社</t>
  </si>
  <si>
    <t>欧阳
锡汉</t>
  </si>
  <si>
    <t>蔬菜中药材</t>
  </si>
  <si>
    <t>小水村</t>
  </si>
  <si>
    <t>通道小水青钱柳专业合作社</t>
  </si>
  <si>
    <t>李明良</t>
  </si>
  <si>
    <t>茶叶中药材</t>
  </si>
  <si>
    <t>通道长鑫蔬菜种植专业合作社</t>
  </si>
  <si>
    <t>杨菊花</t>
  </si>
  <si>
    <t>蔬菜食用菌</t>
  </si>
  <si>
    <t>万佛山镇</t>
  </si>
  <si>
    <t>杏花村</t>
  </si>
  <si>
    <t>通道农达中药材专业合作社</t>
  </si>
  <si>
    <t>陈家好</t>
  </si>
  <si>
    <t>中药材</t>
  </si>
  <si>
    <t>下乡村</t>
  </si>
  <si>
    <t>双江镇</t>
  </si>
  <si>
    <t>黄柏村</t>
  </si>
  <si>
    <t>通道楚原种养专业合作社</t>
  </si>
  <si>
    <t>邹焕才</t>
  </si>
  <si>
    <t>辣椒木耳天麻</t>
  </si>
  <si>
    <t>通道鑫旺中药材种植专业合作社</t>
  </si>
  <si>
    <t>石万杰</t>
  </si>
  <si>
    <t>马家坝村</t>
  </si>
  <si>
    <t>通道路塘水果种植专业合作社</t>
  </si>
  <si>
    <t>杨建鹏</t>
  </si>
  <si>
    <t>陇城镇</t>
  </si>
  <si>
    <t>路塘村</t>
  </si>
  <si>
    <t>通道佳华蔬菜专业合作社</t>
  </si>
  <si>
    <t>杨佳华</t>
  </si>
  <si>
    <t>蔬菜
水果</t>
  </si>
  <si>
    <t>陇城村</t>
  </si>
  <si>
    <t>通道鑫隆成种养专业合作社</t>
  </si>
  <si>
    <t>姚华林</t>
  </si>
  <si>
    <t>通道侗族自治县陇城镇老寨村股份经济合作社</t>
  </si>
  <si>
    <t>杨世果</t>
  </si>
  <si>
    <t>老寨村</t>
  </si>
  <si>
    <t>通道老寨中药材种植专业合作社</t>
  </si>
  <si>
    <t>龙飞</t>
  </si>
  <si>
    <t>合计</t>
  </si>
  <si>
    <t>主体</t>
  </si>
  <si>
    <t>高温库</t>
  </si>
  <si>
    <t>通风库</t>
  </si>
  <si>
    <t>排序</t>
  </si>
  <si>
    <t>计划安排补助
小计</t>
  </si>
  <si>
    <t>1.3</t>
  </si>
  <si>
    <t>1.4</t>
  </si>
  <si>
    <t>7.2</t>
  </si>
  <si>
    <t>2.2</t>
  </si>
  <si>
    <t>6.2</t>
  </si>
  <si>
    <t>7.3</t>
  </si>
  <si>
    <t>8.2</t>
  </si>
  <si>
    <t>8.3</t>
  </si>
  <si>
    <t>9.2</t>
  </si>
  <si>
    <t>11.1</t>
  </si>
  <si>
    <t>1.5</t>
  </si>
  <si>
    <t>11.3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</si>
</sst>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;[Red]0.00"/>
    <numFmt numFmtId="178" formatCode="0.0000;[Red]0.0000"/>
    <numFmt numFmtId="179" formatCode="0.00_ "/>
  </numFmts>
  <fonts count="28">
    <font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00B05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22" borderId="2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right" vertical="center" wrapText="1"/>
    </xf>
    <xf numFmtId="177" fontId="0" fillId="0" borderId="0" xfId="0" applyNumberFormat="1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right" vertical="center" wrapText="1"/>
    </xf>
    <xf numFmtId="178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1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showZeros="0" tabSelected="1" workbookViewId="0">
      <pane xSplit="2" ySplit="5" topLeftCell="C6" activePane="bottomRight" state="frozen"/>
      <selection/>
      <selection pane="topRight"/>
      <selection pane="bottomLeft"/>
      <selection pane="bottomRight" activeCell="V8" sqref="V8"/>
    </sheetView>
  </sheetViews>
  <sheetFormatPr defaultColWidth="8.88333333333333" defaultRowHeight="14.25"/>
  <cols>
    <col min="1" max="1" width="3.775" style="1" customWidth="1"/>
    <col min="2" max="2" width="14.2166666666667" style="1" customWidth="1"/>
    <col min="3" max="3" width="7.10833333333333" style="1" customWidth="1"/>
    <col min="4" max="4" width="8.44166666666667" style="1" customWidth="1"/>
    <col min="5" max="6" width="6.775" style="1" customWidth="1"/>
    <col min="7" max="7" width="6.775" style="3" customWidth="1"/>
    <col min="8" max="8" width="3.10833333333333" style="3" customWidth="1"/>
    <col min="9" max="9" width="2.88333333333333" style="3" customWidth="1"/>
    <col min="10" max="10" width="4.88333333333333" style="4" customWidth="1"/>
    <col min="11" max="11" width="8.21666666666667" style="5" customWidth="1"/>
    <col min="12" max="12" width="6.775" style="6" customWidth="1"/>
    <col min="13" max="13" width="7.10833333333333" style="6" customWidth="1"/>
    <col min="14" max="14" width="7.55833333333333" style="52" customWidth="1"/>
    <col min="15" max="15" width="6.88333333333333" style="6" customWidth="1"/>
    <col min="16" max="16" width="7.66666666666667" style="5" customWidth="1"/>
    <col min="17" max="17" width="4.775" style="1" customWidth="1"/>
    <col min="18" max="18" width="6" style="6" customWidth="1"/>
    <col min="19" max="19" width="7.88333333333333" style="1" customWidth="1"/>
    <col min="20" max="16384" width="8.88333333333333" style="1"/>
  </cols>
  <sheetData>
    <row r="1" ht="25.95" customHeight="1" spans="1:18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ht="13.95" hidden="1" customHeight="1" spans="1:18">
      <c r="A2" s="10" t="s">
        <v>1</v>
      </c>
      <c r="B2" s="10"/>
      <c r="C2" s="11" t="s">
        <v>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9.95" customHeight="1" spans="1:18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/>
      <c r="G3" s="14" t="s">
        <v>8</v>
      </c>
      <c r="H3" s="14" t="s">
        <v>9</v>
      </c>
      <c r="I3" s="12" t="s">
        <v>10</v>
      </c>
      <c r="J3" s="12"/>
      <c r="K3" s="12"/>
      <c r="L3" s="12"/>
      <c r="M3" s="12"/>
      <c r="N3" s="12"/>
      <c r="O3" s="16" t="s">
        <v>11</v>
      </c>
      <c r="P3" s="14" t="s">
        <v>12</v>
      </c>
      <c r="Q3" s="12" t="s">
        <v>13</v>
      </c>
      <c r="R3" s="16" t="s">
        <v>14</v>
      </c>
    </row>
    <row r="4" ht="16.2" customHeight="1" spans="1:18">
      <c r="A4" s="12"/>
      <c r="B4" s="12"/>
      <c r="C4" s="12"/>
      <c r="D4" s="12"/>
      <c r="E4" s="12"/>
      <c r="F4" s="12"/>
      <c r="G4" s="14"/>
      <c r="H4" s="14"/>
      <c r="I4" s="12"/>
      <c r="J4" s="12"/>
      <c r="K4" s="14" t="s">
        <v>15</v>
      </c>
      <c r="L4" s="16" t="s">
        <v>16</v>
      </c>
      <c r="M4" s="16" t="s">
        <v>17</v>
      </c>
      <c r="N4" s="16"/>
      <c r="O4" s="16"/>
      <c r="P4" s="14"/>
      <c r="Q4" s="12"/>
      <c r="R4" s="16"/>
    </row>
    <row r="5" ht="34.5" customHeight="1" spans="1:18">
      <c r="A5" s="12"/>
      <c r="B5" s="12"/>
      <c r="C5" s="12"/>
      <c r="D5" s="12"/>
      <c r="E5" s="12" t="s">
        <v>18</v>
      </c>
      <c r="F5" s="12" t="s">
        <v>19</v>
      </c>
      <c r="G5" s="14"/>
      <c r="H5" s="14"/>
      <c r="I5" s="21"/>
      <c r="J5" s="21"/>
      <c r="K5" s="14"/>
      <c r="L5" s="16"/>
      <c r="M5" s="16" t="s">
        <v>20</v>
      </c>
      <c r="N5" s="16" t="s">
        <v>21</v>
      </c>
      <c r="O5" s="16"/>
      <c r="P5" s="14"/>
      <c r="Q5" s="12"/>
      <c r="R5" s="16"/>
    </row>
    <row r="6" ht="30" customHeight="1" spans="1:18">
      <c r="A6" s="12">
        <v>1</v>
      </c>
      <c r="B6" s="12" t="s">
        <v>22</v>
      </c>
      <c r="C6" s="12" t="s">
        <v>23</v>
      </c>
      <c r="D6" s="16" t="s">
        <v>24</v>
      </c>
      <c r="E6" s="17" t="s">
        <v>25</v>
      </c>
      <c r="F6" s="17" t="s">
        <v>26</v>
      </c>
      <c r="G6" s="14" t="s">
        <v>27</v>
      </c>
      <c r="H6" s="14">
        <v>1</v>
      </c>
      <c r="I6" s="34" t="s">
        <v>28</v>
      </c>
      <c r="J6" s="35">
        <v>1600</v>
      </c>
      <c r="K6" s="14">
        <v>258</v>
      </c>
      <c r="L6" s="16">
        <f>J6*K6/10000</f>
        <v>41.28</v>
      </c>
      <c r="M6" s="16">
        <f>L6*40%</f>
        <v>16.512</v>
      </c>
      <c r="N6" s="16">
        <v>16.4</v>
      </c>
      <c r="O6" s="16">
        <v>16.4</v>
      </c>
      <c r="P6" s="14">
        <v>42</v>
      </c>
      <c r="Q6" s="12">
        <v>3</v>
      </c>
      <c r="R6" s="43"/>
    </row>
    <row r="7" ht="19.95" customHeight="1" spans="1:18">
      <c r="A7" s="12">
        <v>2</v>
      </c>
      <c r="B7" s="12" t="s">
        <v>29</v>
      </c>
      <c r="C7" s="12" t="s">
        <v>30</v>
      </c>
      <c r="D7" s="16" t="s">
        <v>31</v>
      </c>
      <c r="E7" s="17" t="s">
        <v>25</v>
      </c>
      <c r="F7" s="17" t="s">
        <v>26</v>
      </c>
      <c r="G7" s="14" t="s">
        <v>27</v>
      </c>
      <c r="H7" s="36">
        <v>1</v>
      </c>
      <c r="I7" s="34" t="s">
        <v>28</v>
      </c>
      <c r="J7" s="35">
        <v>1600</v>
      </c>
      <c r="K7" s="14">
        <v>256</v>
      </c>
      <c r="L7" s="16">
        <f t="shared" ref="L7:L32" si="0">J7*K7/10000</f>
        <v>40.96</v>
      </c>
      <c r="M7" s="16">
        <f>L7*40%</f>
        <v>16.384</v>
      </c>
      <c r="N7" s="16">
        <v>16</v>
      </c>
      <c r="O7" s="49">
        <v>53</v>
      </c>
      <c r="P7" s="14">
        <v>135</v>
      </c>
      <c r="Q7" s="12">
        <v>1</v>
      </c>
      <c r="R7" s="16"/>
    </row>
    <row r="8" ht="19.95" customHeight="1" spans="1:18">
      <c r="A8" s="12"/>
      <c r="B8" s="12"/>
      <c r="C8" s="12"/>
      <c r="D8" s="16"/>
      <c r="E8" s="17" t="s">
        <v>25</v>
      </c>
      <c r="F8" s="17" t="s">
        <v>26</v>
      </c>
      <c r="G8" s="14" t="s">
        <v>32</v>
      </c>
      <c r="H8" s="14">
        <v>1</v>
      </c>
      <c r="I8" s="34" t="s">
        <v>28</v>
      </c>
      <c r="J8" s="35">
        <v>1100</v>
      </c>
      <c r="K8" s="14">
        <v>250</v>
      </c>
      <c r="L8" s="16">
        <f t="shared" si="0"/>
        <v>27.5</v>
      </c>
      <c r="M8" s="16">
        <f t="shared" ref="M8:M32" si="1">L8*40%</f>
        <v>11</v>
      </c>
      <c r="N8" s="16">
        <v>11</v>
      </c>
      <c r="O8" s="54"/>
      <c r="P8" s="14"/>
      <c r="Q8" s="12"/>
      <c r="R8" s="16"/>
    </row>
    <row r="9" ht="19.95" customHeight="1" spans="1:18">
      <c r="A9" s="12"/>
      <c r="B9" s="12"/>
      <c r="C9" s="12"/>
      <c r="D9" s="16"/>
      <c r="E9" s="17" t="s">
        <v>25</v>
      </c>
      <c r="F9" s="17" t="s">
        <v>26</v>
      </c>
      <c r="G9" s="14" t="s">
        <v>33</v>
      </c>
      <c r="H9" s="14">
        <v>1</v>
      </c>
      <c r="I9" s="34" t="s">
        <v>28</v>
      </c>
      <c r="J9" s="35">
        <v>1300</v>
      </c>
      <c r="K9" s="14">
        <v>500</v>
      </c>
      <c r="L9" s="16">
        <f t="shared" si="0"/>
        <v>65</v>
      </c>
      <c r="M9" s="16">
        <f t="shared" si="1"/>
        <v>26</v>
      </c>
      <c r="N9" s="16">
        <v>26</v>
      </c>
      <c r="O9" s="50"/>
      <c r="P9" s="14"/>
      <c r="Q9" s="12"/>
      <c r="R9" s="16"/>
    </row>
    <row r="10" ht="19.95" customHeight="1" spans="1:21">
      <c r="A10" s="12">
        <v>3</v>
      </c>
      <c r="B10" s="12" t="s">
        <v>34</v>
      </c>
      <c r="C10" s="12" t="s">
        <v>35</v>
      </c>
      <c r="D10" s="16" t="s">
        <v>31</v>
      </c>
      <c r="E10" s="17" t="s">
        <v>25</v>
      </c>
      <c r="F10" s="17" t="s">
        <v>36</v>
      </c>
      <c r="G10" s="14" t="s">
        <v>27</v>
      </c>
      <c r="H10" s="14">
        <v>1</v>
      </c>
      <c r="I10" s="34" t="s">
        <v>28</v>
      </c>
      <c r="J10" s="35">
        <v>1600</v>
      </c>
      <c r="K10" s="14">
        <v>595</v>
      </c>
      <c r="L10" s="16">
        <f t="shared" si="0"/>
        <v>95.2</v>
      </c>
      <c r="M10" s="16">
        <f t="shared" si="1"/>
        <v>38.08</v>
      </c>
      <c r="N10" s="16">
        <v>38.08</v>
      </c>
      <c r="O10" s="49">
        <v>48.58</v>
      </c>
      <c r="P10" s="14">
        <v>122</v>
      </c>
      <c r="Q10" s="12">
        <v>1</v>
      </c>
      <c r="R10" s="16"/>
      <c r="U10" s="6"/>
    </row>
    <row r="11" ht="19.95" customHeight="1" spans="1:18">
      <c r="A11" s="12"/>
      <c r="B11" s="12"/>
      <c r="C11" s="12"/>
      <c r="D11" s="16"/>
      <c r="E11" s="17" t="s">
        <v>25</v>
      </c>
      <c r="F11" s="17" t="s">
        <v>36</v>
      </c>
      <c r="G11" s="14" t="s">
        <v>33</v>
      </c>
      <c r="H11" s="14">
        <v>1</v>
      </c>
      <c r="I11" s="34" t="s">
        <v>28</v>
      </c>
      <c r="J11" s="35">
        <v>1300</v>
      </c>
      <c r="K11" s="14">
        <v>202</v>
      </c>
      <c r="L11" s="16">
        <f t="shared" si="0"/>
        <v>26.26</v>
      </c>
      <c r="M11" s="16">
        <f t="shared" si="1"/>
        <v>10.504</v>
      </c>
      <c r="N11" s="16">
        <v>10.5</v>
      </c>
      <c r="O11" s="50"/>
      <c r="P11" s="14"/>
      <c r="Q11" s="12"/>
      <c r="R11" s="16"/>
    </row>
    <row r="12" ht="31.95" customHeight="1" spans="1:18">
      <c r="A12" s="12">
        <v>4</v>
      </c>
      <c r="B12" s="15" t="s">
        <v>37</v>
      </c>
      <c r="C12" s="17" t="s">
        <v>38</v>
      </c>
      <c r="D12" s="16" t="s">
        <v>39</v>
      </c>
      <c r="E12" s="17" t="s">
        <v>25</v>
      </c>
      <c r="F12" s="17" t="s">
        <v>36</v>
      </c>
      <c r="G12" s="14" t="s">
        <v>32</v>
      </c>
      <c r="H12" s="14">
        <v>1</v>
      </c>
      <c r="I12" s="34" t="s">
        <v>28</v>
      </c>
      <c r="J12" s="35">
        <v>1100</v>
      </c>
      <c r="K12" s="14">
        <v>85</v>
      </c>
      <c r="L12" s="16">
        <f t="shared" si="0"/>
        <v>9.35</v>
      </c>
      <c r="M12" s="16">
        <f t="shared" si="1"/>
        <v>3.74</v>
      </c>
      <c r="N12" s="16">
        <v>3.72</v>
      </c>
      <c r="O12" s="16">
        <v>3.72</v>
      </c>
      <c r="P12" s="14">
        <v>10</v>
      </c>
      <c r="Q12" s="12">
        <v>1</v>
      </c>
      <c r="R12" s="44"/>
    </row>
    <row r="13" ht="31.95" customHeight="1" spans="1:18">
      <c r="A13" s="12">
        <v>5</v>
      </c>
      <c r="B13" s="12" t="s">
        <v>40</v>
      </c>
      <c r="C13" s="12" t="s">
        <v>41</v>
      </c>
      <c r="D13" s="16" t="s">
        <v>42</v>
      </c>
      <c r="E13" s="17" t="s">
        <v>43</v>
      </c>
      <c r="F13" s="17" t="s">
        <v>44</v>
      </c>
      <c r="G13" s="14" t="s">
        <v>27</v>
      </c>
      <c r="H13" s="14">
        <v>1</v>
      </c>
      <c r="I13" s="34" t="s">
        <v>28</v>
      </c>
      <c r="J13" s="35">
        <v>1600</v>
      </c>
      <c r="K13" s="14">
        <v>310</v>
      </c>
      <c r="L13" s="16">
        <f t="shared" si="0"/>
        <v>49.6</v>
      </c>
      <c r="M13" s="16">
        <f t="shared" si="1"/>
        <v>19.84</v>
      </c>
      <c r="N13" s="16">
        <v>19.8</v>
      </c>
      <c r="O13" s="16">
        <v>19.8</v>
      </c>
      <c r="P13" s="14">
        <v>50</v>
      </c>
      <c r="Q13" s="12">
        <v>2</v>
      </c>
      <c r="R13" s="45"/>
    </row>
    <row r="14" ht="48" customHeight="1" spans="1:18">
      <c r="A14" s="12">
        <v>6</v>
      </c>
      <c r="B14" s="12" t="s">
        <v>45</v>
      </c>
      <c r="C14" s="12" t="s">
        <v>46</v>
      </c>
      <c r="D14" s="16" t="s">
        <v>47</v>
      </c>
      <c r="E14" s="17" t="s">
        <v>43</v>
      </c>
      <c r="F14" s="17" t="s">
        <v>44</v>
      </c>
      <c r="G14" s="14" t="s">
        <v>27</v>
      </c>
      <c r="H14" s="14">
        <v>1</v>
      </c>
      <c r="I14" s="34" t="s">
        <v>28</v>
      </c>
      <c r="J14" s="35">
        <v>1600</v>
      </c>
      <c r="K14" s="14">
        <v>120</v>
      </c>
      <c r="L14" s="16">
        <f t="shared" si="0"/>
        <v>19.2</v>
      </c>
      <c r="M14" s="16">
        <f t="shared" si="1"/>
        <v>7.68</v>
      </c>
      <c r="N14" s="16">
        <f>M14</f>
        <v>7.68</v>
      </c>
      <c r="O14" s="16">
        <v>7.68</v>
      </c>
      <c r="P14" s="14">
        <v>20</v>
      </c>
      <c r="Q14" s="12">
        <v>2</v>
      </c>
      <c r="R14" s="46"/>
    </row>
    <row r="15" ht="19.95" customHeight="1" spans="1:18">
      <c r="A15" s="12">
        <v>7</v>
      </c>
      <c r="B15" s="12" t="s">
        <v>48</v>
      </c>
      <c r="C15" s="12" t="s">
        <v>49</v>
      </c>
      <c r="D15" s="16" t="s">
        <v>50</v>
      </c>
      <c r="E15" s="17" t="s">
        <v>51</v>
      </c>
      <c r="F15" s="17" t="s">
        <v>52</v>
      </c>
      <c r="G15" s="14" t="s">
        <v>27</v>
      </c>
      <c r="H15" s="14">
        <v>1</v>
      </c>
      <c r="I15" s="34" t="s">
        <v>28</v>
      </c>
      <c r="J15" s="35">
        <v>1600</v>
      </c>
      <c r="K15" s="14">
        <v>121</v>
      </c>
      <c r="L15" s="16">
        <f t="shared" si="0"/>
        <v>19.36</v>
      </c>
      <c r="M15" s="16">
        <f t="shared" si="1"/>
        <v>7.744</v>
      </c>
      <c r="N15" s="16">
        <v>7.72</v>
      </c>
      <c r="O15" s="49">
        <v>21.8</v>
      </c>
      <c r="P15" s="47">
        <v>55</v>
      </c>
      <c r="Q15" s="12">
        <v>2</v>
      </c>
      <c r="R15" s="16"/>
    </row>
    <row r="16" ht="19.95" customHeight="1" spans="1:18">
      <c r="A16" s="12"/>
      <c r="B16" s="12"/>
      <c r="C16" s="12"/>
      <c r="D16" s="16"/>
      <c r="E16" s="17" t="s">
        <v>51</v>
      </c>
      <c r="F16" s="17" t="s">
        <v>52</v>
      </c>
      <c r="G16" s="14" t="s">
        <v>27</v>
      </c>
      <c r="H16" s="14">
        <v>1</v>
      </c>
      <c r="I16" s="34" t="s">
        <v>28</v>
      </c>
      <c r="J16" s="35">
        <v>1600</v>
      </c>
      <c r="K16" s="14">
        <v>220</v>
      </c>
      <c r="L16" s="16">
        <f t="shared" si="0"/>
        <v>35.2</v>
      </c>
      <c r="M16" s="16">
        <f t="shared" si="1"/>
        <v>14.08</v>
      </c>
      <c r="N16" s="16">
        <f>M16</f>
        <v>14.08</v>
      </c>
      <c r="O16" s="50"/>
      <c r="P16" s="48"/>
      <c r="Q16" s="12"/>
      <c r="R16" s="16"/>
    </row>
    <row r="17" ht="31.95" customHeight="1" spans="1:18">
      <c r="A17" s="12">
        <v>8</v>
      </c>
      <c r="B17" s="12" t="s">
        <v>53</v>
      </c>
      <c r="C17" s="17" t="s">
        <v>54</v>
      </c>
      <c r="D17" s="16" t="s">
        <v>55</v>
      </c>
      <c r="E17" s="17" t="s">
        <v>56</v>
      </c>
      <c r="F17" s="17" t="s">
        <v>57</v>
      </c>
      <c r="G17" s="14" t="s">
        <v>27</v>
      </c>
      <c r="H17" s="14">
        <v>1</v>
      </c>
      <c r="I17" s="34" t="s">
        <v>28</v>
      </c>
      <c r="J17" s="35">
        <v>1600</v>
      </c>
      <c r="K17" s="14">
        <v>480</v>
      </c>
      <c r="L17" s="16">
        <f t="shared" si="0"/>
        <v>76.8</v>
      </c>
      <c r="M17" s="16">
        <f t="shared" si="1"/>
        <v>30.72</v>
      </c>
      <c r="N17" s="16">
        <v>28.8</v>
      </c>
      <c r="O17" s="16">
        <v>28.8</v>
      </c>
      <c r="P17" s="14">
        <v>78</v>
      </c>
      <c r="Q17" s="12">
        <v>3</v>
      </c>
      <c r="R17" s="45"/>
    </row>
    <row r="18" ht="31.95" customHeight="1" spans="1:18">
      <c r="A18" s="12">
        <v>9</v>
      </c>
      <c r="B18" s="15" t="s">
        <v>58</v>
      </c>
      <c r="C18" s="17" t="s">
        <v>59</v>
      </c>
      <c r="D18" s="16" t="s">
        <v>60</v>
      </c>
      <c r="E18" s="17" t="s">
        <v>56</v>
      </c>
      <c r="F18" s="17" t="s">
        <v>61</v>
      </c>
      <c r="G18" s="14" t="s">
        <v>27</v>
      </c>
      <c r="H18" s="14">
        <v>1</v>
      </c>
      <c r="I18" s="34" t="s">
        <v>28</v>
      </c>
      <c r="J18" s="35">
        <v>1600</v>
      </c>
      <c r="K18" s="14">
        <v>80</v>
      </c>
      <c r="L18" s="16">
        <f t="shared" si="0"/>
        <v>12.8</v>
      </c>
      <c r="M18" s="16">
        <f t="shared" si="1"/>
        <v>5.12</v>
      </c>
      <c r="N18" s="16">
        <v>5.12</v>
      </c>
      <c r="O18" s="16">
        <v>5.12</v>
      </c>
      <c r="P18" s="14">
        <v>13</v>
      </c>
      <c r="Q18" s="12">
        <v>3</v>
      </c>
      <c r="R18" s="46"/>
    </row>
    <row r="19" ht="31.95" customHeight="1" spans="1:18">
      <c r="A19" s="12">
        <v>10</v>
      </c>
      <c r="B19" s="15" t="s">
        <v>62</v>
      </c>
      <c r="C19" s="18" t="s">
        <v>63</v>
      </c>
      <c r="D19" s="16" t="s">
        <v>64</v>
      </c>
      <c r="E19" s="17" t="s">
        <v>65</v>
      </c>
      <c r="F19" s="17" t="s">
        <v>66</v>
      </c>
      <c r="G19" s="14" t="s">
        <v>27</v>
      </c>
      <c r="H19" s="14">
        <v>1</v>
      </c>
      <c r="I19" s="34" t="s">
        <v>28</v>
      </c>
      <c r="J19" s="35">
        <v>1600</v>
      </c>
      <c r="K19" s="14">
        <v>165</v>
      </c>
      <c r="L19" s="16">
        <f t="shared" si="0"/>
        <v>26.4</v>
      </c>
      <c r="M19" s="16">
        <f t="shared" si="1"/>
        <v>10.56</v>
      </c>
      <c r="N19" s="16">
        <v>10.5</v>
      </c>
      <c r="O19" s="16">
        <v>10.5</v>
      </c>
      <c r="P19" s="14">
        <v>27</v>
      </c>
      <c r="Q19" s="12">
        <v>3</v>
      </c>
      <c r="R19" s="43"/>
    </row>
    <row r="20" ht="58.2" customHeight="1" spans="1:18">
      <c r="A20" s="12">
        <v>11</v>
      </c>
      <c r="B20" s="12" t="s">
        <v>67</v>
      </c>
      <c r="C20" s="12" t="s">
        <v>68</v>
      </c>
      <c r="D20" s="16" t="s">
        <v>69</v>
      </c>
      <c r="E20" s="17" t="s">
        <v>65</v>
      </c>
      <c r="F20" s="17" t="s">
        <v>70</v>
      </c>
      <c r="G20" s="14" t="s">
        <v>27</v>
      </c>
      <c r="H20" s="14">
        <v>1</v>
      </c>
      <c r="I20" s="34" t="s">
        <v>28</v>
      </c>
      <c r="J20" s="35">
        <v>1600</v>
      </c>
      <c r="K20" s="14">
        <v>400</v>
      </c>
      <c r="L20" s="16">
        <f t="shared" si="0"/>
        <v>64</v>
      </c>
      <c r="M20" s="16">
        <f t="shared" si="1"/>
        <v>25.6</v>
      </c>
      <c r="N20" s="16">
        <v>25.6</v>
      </c>
      <c r="O20" s="16">
        <v>25.6</v>
      </c>
      <c r="P20" s="14">
        <v>65</v>
      </c>
      <c r="Q20" s="12">
        <v>3</v>
      </c>
      <c r="R20" s="43"/>
    </row>
    <row r="21" ht="31.95" customHeight="1" spans="1:18">
      <c r="A21" s="12">
        <v>12</v>
      </c>
      <c r="B21" s="12" t="s">
        <v>71</v>
      </c>
      <c r="C21" s="12" t="s">
        <v>72</v>
      </c>
      <c r="D21" s="16" t="s">
        <v>73</v>
      </c>
      <c r="E21" s="17" t="s">
        <v>65</v>
      </c>
      <c r="F21" s="17" t="s">
        <v>70</v>
      </c>
      <c r="G21" s="14" t="s">
        <v>32</v>
      </c>
      <c r="H21" s="14">
        <v>1</v>
      </c>
      <c r="I21" s="34" t="s">
        <v>28</v>
      </c>
      <c r="J21" s="35">
        <v>1100</v>
      </c>
      <c r="K21" s="14">
        <v>300</v>
      </c>
      <c r="L21" s="16">
        <f t="shared" si="0"/>
        <v>33</v>
      </c>
      <c r="M21" s="16">
        <f t="shared" si="1"/>
        <v>13.2</v>
      </c>
      <c r="N21" s="16">
        <f>M21</f>
        <v>13.2</v>
      </c>
      <c r="O21" s="16">
        <v>13.2</v>
      </c>
      <c r="P21" s="14">
        <f t="shared" ref="P21:P22" si="2">L21</f>
        <v>33</v>
      </c>
      <c r="Q21" s="12">
        <v>3</v>
      </c>
      <c r="R21" s="43"/>
    </row>
    <row r="22" ht="31.95" customHeight="1" spans="1:18">
      <c r="A22" s="12">
        <v>13</v>
      </c>
      <c r="B22" s="20" t="s">
        <v>74</v>
      </c>
      <c r="C22" s="17" t="s">
        <v>75</v>
      </c>
      <c r="D22" s="16" t="s">
        <v>76</v>
      </c>
      <c r="E22" s="17" t="s">
        <v>77</v>
      </c>
      <c r="F22" s="17" t="s">
        <v>78</v>
      </c>
      <c r="G22" s="14" t="s">
        <v>27</v>
      </c>
      <c r="H22" s="14">
        <v>1</v>
      </c>
      <c r="I22" s="34" t="s">
        <v>28</v>
      </c>
      <c r="J22" s="35">
        <v>1600</v>
      </c>
      <c r="K22" s="14">
        <v>250</v>
      </c>
      <c r="L22" s="16">
        <f t="shared" si="0"/>
        <v>40</v>
      </c>
      <c r="M22" s="16">
        <f t="shared" si="1"/>
        <v>16</v>
      </c>
      <c r="N22" s="16">
        <v>16</v>
      </c>
      <c r="O22" s="16">
        <v>16</v>
      </c>
      <c r="P22" s="14">
        <f t="shared" si="2"/>
        <v>40</v>
      </c>
      <c r="Q22" s="12">
        <v>3</v>
      </c>
      <c r="R22" s="16"/>
    </row>
    <row r="23" ht="19.95" customHeight="1" spans="1:18">
      <c r="A23" s="12">
        <v>14</v>
      </c>
      <c r="B23" s="15" t="s">
        <v>79</v>
      </c>
      <c r="C23" s="15" t="s">
        <v>80</v>
      </c>
      <c r="D23" s="15" t="s">
        <v>81</v>
      </c>
      <c r="E23" s="17" t="s">
        <v>77</v>
      </c>
      <c r="F23" s="17" t="s">
        <v>82</v>
      </c>
      <c r="G23" s="14" t="s">
        <v>27</v>
      </c>
      <c r="H23" s="14">
        <v>1</v>
      </c>
      <c r="I23" s="34" t="s">
        <v>28</v>
      </c>
      <c r="J23" s="35">
        <v>1600</v>
      </c>
      <c r="K23" s="14">
        <v>361</v>
      </c>
      <c r="L23" s="16">
        <f t="shared" si="0"/>
        <v>57.76</v>
      </c>
      <c r="M23" s="16">
        <f t="shared" si="1"/>
        <v>23.104</v>
      </c>
      <c r="N23" s="16">
        <v>23.1</v>
      </c>
      <c r="O23" s="49">
        <f>N23+N24</f>
        <v>29.8</v>
      </c>
      <c r="P23" s="14">
        <v>75</v>
      </c>
      <c r="Q23" s="12">
        <v>3</v>
      </c>
      <c r="R23" s="43"/>
    </row>
    <row r="24" ht="19.95" customHeight="1" spans="1:18">
      <c r="A24" s="12"/>
      <c r="B24" s="15"/>
      <c r="C24" s="15" t="s">
        <v>80</v>
      </c>
      <c r="D24" s="15" t="s">
        <v>81</v>
      </c>
      <c r="E24" s="17" t="s">
        <v>83</v>
      </c>
      <c r="F24" s="17" t="s">
        <v>84</v>
      </c>
      <c r="G24" s="14" t="s">
        <v>27</v>
      </c>
      <c r="H24" s="14">
        <v>1</v>
      </c>
      <c r="I24" s="34" t="s">
        <v>28</v>
      </c>
      <c r="J24" s="35">
        <v>1600</v>
      </c>
      <c r="K24" s="14">
        <v>105</v>
      </c>
      <c r="L24" s="16">
        <f t="shared" si="0"/>
        <v>16.8</v>
      </c>
      <c r="M24" s="16">
        <f t="shared" si="1"/>
        <v>6.72</v>
      </c>
      <c r="N24" s="16">
        <v>6.7</v>
      </c>
      <c r="O24" s="50"/>
      <c r="P24" s="14"/>
      <c r="Q24" s="12"/>
      <c r="R24" s="43"/>
    </row>
    <row r="25" ht="31.95" customHeight="1" spans="1:18">
      <c r="A25" s="12">
        <v>15</v>
      </c>
      <c r="B25" s="12" t="s">
        <v>85</v>
      </c>
      <c r="C25" s="12" t="s">
        <v>86</v>
      </c>
      <c r="D25" s="16" t="s">
        <v>87</v>
      </c>
      <c r="E25" s="17" t="s">
        <v>77</v>
      </c>
      <c r="F25" s="17" t="s">
        <v>82</v>
      </c>
      <c r="G25" s="14" t="s">
        <v>27</v>
      </c>
      <c r="H25" s="14">
        <v>1</v>
      </c>
      <c r="I25" s="34" t="s">
        <v>28</v>
      </c>
      <c r="J25" s="35">
        <v>1600</v>
      </c>
      <c r="K25" s="14">
        <v>360</v>
      </c>
      <c r="L25" s="16">
        <v>58.8</v>
      </c>
      <c r="M25" s="16">
        <f t="shared" si="1"/>
        <v>23.52</v>
      </c>
      <c r="N25" s="16">
        <v>23</v>
      </c>
      <c r="O25" s="16">
        <v>23</v>
      </c>
      <c r="P25" s="14">
        <v>60</v>
      </c>
      <c r="Q25" s="12">
        <v>3</v>
      </c>
      <c r="R25" s="43"/>
    </row>
    <row r="26" ht="31.95" customHeight="1" spans="1:18">
      <c r="A26" s="12">
        <v>16</v>
      </c>
      <c r="B26" s="15" t="s">
        <v>88</v>
      </c>
      <c r="C26" s="17" t="s">
        <v>89</v>
      </c>
      <c r="D26" s="16" t="s">
        <v>81</v>
      </c>
      <c r="E26" s="17" t="s">
        <v>83</v>
      </c>
      <c r="F26" s="17" t="s">
        <v>90</v>
      </c>
      <c r="G26" s="14" t="s">
        <v>27</v>
      </c>
      <c r="H26" s="14">
        <v>1</v>
      </c>
      <c r="I26" s="34" t="s">
        <v>28</v>
      </c>
      <c r="J26" s="35">
        <v>1600</v>
      </c>
      <c r="K26" s="14">
        <v>138</v>
      </c>
      <c r="L26" s="16">
        <f t="shared" si="0"/>
        <v>22.08</v>
      </c>
      <c r="M26" s="16">
        <f t="shared" si="1"/>
        <v>8.832</v>
      </c>
      <c r="N26" s="16">
        <v>8.8</v>
      </c>
      <c r="O26" s="16">
        <v>8.8</v>
      </c>
      <c r="P26" s="14">
        <v>23</v>
      </c>
      <c r="Q26" s="12">
        <v>2</v>
      </c>
      <c r="R26" s="43"/>
    </row>
    <row r="27" ht="48" customHeight="1" spans="1:18">
      <c r="A27" s="12">
        <v>17</v>
      </c>
      <c r="B27" s="12" t="s">
        <v>91</v>
      </c>
      <c r="C27" s="12" t="s">
        <v>92</v>
      </c>
      <c r="D27" s="16" t="s">
        <v>39</v>
      </c>
      <c r="E27" s="17" t="s">
        <v>93</v>
      </c>
      <c r="F27" s="17" t="s">
        <v>94</v>
      </c>
      <c r="G27" s="14" t="s">
        <v>27</v>
      </c>
      <c r="H27" s="14">
        <v>1</v>
      </c>
      <c r="I27" s="34" t="s">
        <v>28</v>
      </c>
      <c r="J27" s="35">
        <v>1600</v>
      </c>
      <c r="K27" s="14">
        <v>250</v>
      </c>
      <c r="L27" s="16">
        <f t="shared" si="0"/>
        <v>40</v>
      </c>
      <c r="M27" s="16">
        <f t="shared" si="1"/>
        <v>16</v>
      </c>
      <c r="N27" s="16">
        <v>16</v>
      </c>
      <c r="O27" s="16">
        <v>16</v>
      </c>
      <c r="P27" s="14">
        <f>L27</f>
        <v>40</v>
      </c>
      <c r="Q27" s="12">
        <v>3</v>
      </c>
      <c r="R27" s="16"/>
    </row>
    <row r="28" ht="33" customHeight="1" spans="1:18">
      <c r="A28" s="12">
        <v>18</v>
      </c>
      <c r="B28" s="15" t="s">
        <v>95</v>
      </c>
      <c r="C28" s="17" t="s">
        <v>96</v>
      </c>
      <c r="D28" s="16" t="s">
        <v>97</v>
      </c>
      <c r="E28" s="17" t="s">
        <v>93</v>
      </c>
      <c r="F28" s="17" t="s">
        <v>98</v>
      </c>
      <c r="G28" s="14" t="s">
        <v>32</v>
      </c>
      <c r="H28" s="14">
        <v>1</v>
      </c>
      <c r="I28" s="34" t="s">
        <v>28</v>
      </c>
      <c r="J28" s="35">
        <v>1100</v>
      </c>
      <c r="K28" s="14">
        <v>182</v>
      </c>
      <c r="L28" s="16">
        <f t="shared" si="0"/>
        <v>20.02</v>
      </c>
      <c r="M28" s="16">
        <f t="shared" si="1"/>
        <v>8.008</v>
      </c>
      <c r="N28" s="16">
        <v>8</v>
      </c>
      <c r="O28" s="16">
        <v>8</v>
      </c>
      <c r="P28" s="14">
        <v>21</v>
      </c>
      <c r="Q28" s="12">
        <v>2</v>
      </c>
      <c r="R28" s="43"/>
    </row>
    <row r="29" ht="19.95" customHeight="1" spans="1:18">
      <c r="A29" s="21">
        <v>19</v>
      </c>
      <c r="B29" s="21" t="s">
        <v>99</v>
      </c>
      <c r="C29" s="21" t="s">
        <v>100</v>
      </c>
      <c r="D29" s="21" t="s">
        <v>24</v>
      </c>
      <c r="E29" s="17" t="s">
        <v>93</v>
      </c>
      <c r="F29" s="17" t="s">
        <v>98</v>
      </c>
      <c r="G29" s="14" t="s">
        <v>27</v>
      </c>
      <c r="H29" s="14">
        <v>1</v>
      </c>
      <c r="I29" s="34" t="s">
        <v>28</v>
      </c>
      <c r="J29" s="35">
        <v>1600</v>
      </c>
      <c r="K29" s="14">
        <v>400</v>
      </c>
      <c r="L29" s="16">
        <f t="shared" si="0"/>
        <v>64</v>
      </c>
      <c r="M29" s="16">
        <f t="shared" si="1"/>
        <v>25.6</v>
      </c>
      <c r="N29" s="16">
        <v>25.6</v>
      </c>
      <c r="O29" s="49">
        <v>51.2</v>
      </c>
      <c r="P29" s="47">
        <f>L29+L30</f>
        <v>128</v>
      </c>
      <c r="Q29" s="21">
        <v>2</v>
      </c>
      <c r="R29" s="49"/>
    </row>
    <row r="30" ht="19.95" customHeight="1" spans="1:18">
      <c r="A30" s="22"/>
      <c r="B30" s="22"/>
      <c r="C30" s="22"/>
      <c r="D30" s="22"/>
      <c r="E30" s="17" t="s">
        <v>93</v>
      </c>
      <c r="F30" s="17" t="s">
        <v>98</v>
      </c>
      <c r="G30" s="14" t="s">
        <v>27</v>
      </c>
      <c r="H30" s="14">
        <v>1</v>
      </c>
      <c r="I30" s="34" t="s">
        <v>28</v>
      </c>
      <c r="J30" s="35">
        <v>1600</v>
      </c>
      <c r="K30" s="14">
        <v>400</v>
      </c>
      <c r="L30" s="16">
        <f t="shared" si="0"/>
        <v>64</v>
      </c>
      <c r="M30" s="16">
        <f t="shared" si="1"/>
        <v>25.6</v>
      </c>
      <c r="N30" s="16">
        <v>25.6</v>
      </c>
      <c r="O30" s="50"/>
      <c r="P30" s="48">
        <f>L30</f>
        <v>64</v>
      </c>
      <c r="Q30" s="22"/>
      <c r="R30" s="50"/>
    </row>
    <row r="31" ht="59.4" customHeight="1" spans="1:18">
      <c r="A31" s="12">
        <v>20</v>
      </c>
      <c r="B31" s="12" t="s">
        <v>101</v>
      </c>
      <c r="C31" s="12" t="s">
        <v>102</v>
      </c>
      <c r="D31" s="12" t="s">
        <v>31</v>
      </c>
      <c r="E31" s="17" t="s">
        <v>93</v>
      </c>
      <c r="F31" s="17" t="s">
        <v>103</v>
      </c>
      <c r="G31" s="14" t="s">
        <v>27</v>
      </c>
      <c r="H31" s="14">
        <v>1</v>
      </c>
      <c r="I31" s="34" t="s">
        <v>28</v>
      </c>
      <c r="J31" s="35">
        <v>1600</v>
      </c>
      <c r="K31" s="14">
        <v>500</v>
      </c>
      <c r="L31" s="16">
        <f t="shared" si="0"/>
        <v>80</v>
      </c>
      <c r="M31" s="16">
        <f t="shared" si="1"/>
        <v>32</v>
      </c>
      <c r="N31" s="16">
        <v>32</v>
      </c>
      <c r="O31" s="49">
        <v>32</v>
      </c>
      <c r="P31" s="14">
        <f>L31</f>
        <v>80</v>
      </c>
      <c r="Q31" s="12">
        <v>3</v>
      </c>
      <c r="R31" s="45"/>
    </row>
    <row r="32" ht="48" customHeight="1" spans="1:19">
      <c r="A32" s="12">
        <v>21</v>
      </c>
      <c r="B32" s="12" t="s">
        <v>104</v>
      </c>
      <c r="C32" s="12" t="s">
        <v>105</v>
      </c>
      <c r="D32" s="16" t="s">
        <v>81</v>
      </c>
      <c r="E32" s="17" t="s">
        <v>93</v>
      </c>
      <c r="F32" s="17" t="s">
        <v>103</v>
      </c>
      <c r="G32" s="14" t="s">
        <v>32</v>
      </c>
      <c r="H32" s="14">
        <v>1</v>
      </c>
      <c r="I32" s="34" t="s">
        <v>28</v>
      </c>
      <c r="J32" s="35">
        <v>1100</v>
      </c>
      <c r="K32" s="14">
        <v>230</v>
      </c>
      <c r="L32" s="16">
        <f t="shared" si="0"/>
        <v>25.3</v>
      </c>
      <c r="M32" s="16">
        <f t="shared" si="1"/>
        <v>10.12</v>
      </c>
      <c r="N32" s="16">
        <v>10</v>
      </c>
      <c r="O32" s="16">
        <v>10</v>
      </c>
      <c r="P32" s="14">
        <v>26</v>
      </c>
      <c r="Q32" s="12">
        <v>3</v>
      </c>
      <c r="R32" s="46"/>
      <c r="S32" s="6"/>
    </row>
    <row r="33" ht="19.95" customHeight="1" spans="1:20">
      <c r="A33" s="23" t="s">
        <v>106</v>
      </c>
      <c r="B33" s="24"/>
      <c r="C33" s="25"/>
      <c r="D33" s="16"/>
      <c r="E33" s="26">
        <v>9</v>
      </c>
      <c r="F33" s="26">
        <v>14</v>
      </c>
      <c r="G33" s="14"/>
      <c r="H33" s="14"/>
      <c r="I33" s="34"/>
      <c r="J33" s="35"/>
      <c r="K33" s="16">
        <f>SUM(K6:K32)</f>
        <v>7518</v>
      </c>
      <c r="L33" s="14">
        <f>SUM(L6:L32)</f>
        <v>1130.67</v>
      </c>
      <c r="M33" s="16">
        <f>SUM(M6:M32)</f>
        <v>452.268</v>
      </c>
      <c r="N33" s="16">
        <f>SUM(N6:N32)</f>
        <v>449</v>
      </c>
      <c r="O33" s="16">
        <f>SUM(O6:O32)</f>
        <v>449</v>
      </c>
      <c r="P33" s="14">
        <f>SUM(P6:P32)-64</f>
        <v>1143</v>
      </c>
      <c r="Q33" s="12"/>
      <c r="R33" s="51"/>
      <c r="S33" s="6"/>
      <c r="T33" s="5"/>
    </row>
    <row r="34" ht="19.95" customHeight="1" spans="1:20">
      <c r="A34" s="27"/>
      <c r="B34" s="28"/>
      <c r="C34" s="25" t="s">
        <v>107</v>
      </c>
      <c r="D34" s="30" t="s">
        <v>27</v>
      </c>
      <c r="E34" s="30"/>
      <c r="F34" s="30" t="s">
        <v>32</v>
      </c>
      <c r="G34" s="30"/>
      <c r="H34" s="30" t="s">
        <v>108</v>
      </c>
      <c r="I34" s="30"/>
      <c r="J34" s="30"/>
      <c r="K34" s="30" t="s">
        <v>33</v>
      </c>
      <c r="L34" s="30" t="s">
        <v>109</v>
      </c>
      <c r="M34" s="30"/>
      <c r="N34" s="40" t="s">
        <v>106</v>
      </c>
      <c r="O34" s="41"/>
      <c r="P34" s="41"/>
      <c r="Q34" s="41"/>
      <c r="R34" s="41"/>
      <c r="T34" s="6"/>
    </row>
    <row r="35" ht="19.95" customHeight="1" spans="1:20">
      <c r="A35" s="27"/>
      <c r="B35" s="28"/>
      <c r="C35" s="25">
        <v>23</v>
      </c>
      <c r="D35" s="30">
        <f t="array" ref="D35">SUMPRODUCT((G6:G32=D34)*H6:H32)</f>
        <v>20</v>
      </c>
      <c r="E35" s="30"/>
      <c r="F35" s="30">
        <f t="array" ref="F35">SUMPRODUCT((G6:G32=F34)*H6:H32)</f>
        <v>5</v>
      </c>
      <c r="G35" s="30"/>
      <c r="H35" s="30">
        <f t="array" ref="H35">SUMPRODUCT((G6:G32=H34)*H6:H32)</f>
        <v>0</v>
      </c>
      <c r="I35" s="30"/>
      <c r="J35" s="30"/>
      <c r="K35" s="30">
        <v>2</v>
      </c>
      <c r="L35" s="42">
        <f t="array" ref="L35">SUMPRODUCT((G6:G32=L34)*H6:H32)</f>
        <v>0</v>
      </c>
      <c r="M35" s="42"/>
      <c r="N35" s="42">
        <v>27</v>
      </c>
      <c r="O35" s="42"/>
      <c r="P35" s="42"/>
      <c r="Q35" s="42"/>
      <c r="R35" s="42"/>
      <c r="T35" s="6"/>
    </row>
    <row r="36" ht="19.95" customHeight="1" spans="1:18">
      <c r="A36" s="31"/>
      <c r="B36" s="32"/>
      <c r="C36" s="25"/>
      <c r="D36" s="30">
        <f t="array" ref="D36">SUMPRODUCT((G6:G32=D34)*K6:K32)</f>
        <v>5769</v>
      </c>
      <c r="E36" s="30"/>
      <c r="F36" s="30">
        <f t="array" ref="F36">SUMPRODUCT((G6:G32=F34)*K6:K32)</f>
        <v>1047</v>
      </c>
      <c r="G36" s="30"/>
      <c r="H36" s="30">
        <f t="array" ref="H36">SUMPRODUCT((G6:G32=H34)*K6:K32)</f>
        <v>0</v>
      </c>
      <c r="I36" s="30"/>
      <c r="J36" s="30"/>
      <c r="K36" s="30">
        <v>702</v>
      </c>
      <c r="L36" s="42">
        <f t="array" ref="L36">SUMPRODUCT((G6:G32=L34)*K6:K32)</f>
        <v>0</v>
      </c>
      <c r="M36" s="42"/>
      <c r="N36" s="42">
        <v>7518</v>
      </c>
      <c r="O36" s="42"/>
      <c r="P36" s="42"/>
      <c r="Q36" s="42"/>
      <c r="R36" s="42"/>
    </row>
  </sheetData>
  <mergeCells count="79">
    <mergeCell ref="A1:R1"/>
    <mergeCell ref="A2:B2"/>
    <mergeCell ref="C2:R2"/>
    <mergeCell ref="K3:N3"/>
    <mergeCell ref="M4:N4"/>
    <mergeCell ref="G33:H33"/>
    <mergeCell ref="D34:E34"/>
    <mergeCell ref="F34:G34"/>
    <mergeCell ref="H34:J34"/>
    <mergeCell ref="L34:M34"/>
    <mergeCell ref="N34:R34"/>
    <mergeCell ref="D35:E35"/>
    <mergeCell ref="F35:G35"/>
    <mergeCell ref="H35:J35"/>
    <mergeCell ref="L35:M35"/>
    <mergeCell ref="N35:R35"/>
    <mergeCell ref="D36:E36"/>
    <mergeCell ref="F36:G36"/>
    <mergeCell ref="H36:J36"/>
    <mergeCell ref="L36:M36"/>
    <mergeCell ref="N36:R36"/>
    <mergeCell ref="A3:A5"/>
    <mergeCell ref="A7:A9"/>
    <mergeCell ref="A10:A11"/>
    <mergeCell ref="A15:A16"/>
    <mergeCell ref="A23:A24"/>
    <mergeCell ref="A29:A30"/>
    <mergeCell ref="B3:B5"/>
    <mergeCell ref="B7:B9"/>
    <mergeCell ref="B10:B11"/>
    <mergeCell ref="B15:B16"/>
    <mergeCell ref="B23:B24"/>
    <mergeCell ref="B29:B30"/>
    <mergeCell ref="C3:C5"/>
    <mergeCell ref="C7:C9"/>
    <mergeCell ref="C10:C11"/>
    <mergeCell ref="C15:C16"/>
    <mergeCell ref="C23:C24"/>
    <mergeCell ref="C29:C30"/>
    <mergeCell ref="D3:D5"/>
    <mergeCell ref="D7:D9"/>
    <mergeCell ref="D10:D11"/>
    <mergeCell ref="D15:D16"/>
    <mergeCell ref="D23:D24"/>
    <mergeCell ref="D29:D30"/>
    <mergeCell ref="G3:G5"/>
    <mergeCell ref="H3:H5"/>
    <mergeCell ref="K4:K5"/>
    <mergeCell ref="L4:L5"/>
    <mergeCell ref="O3:O5"/>
    <mergeCell ref="O7:O9"/>
    <mergeCell ref="O10:O11"/>
    <mergeCell ref="O15:O16"/>
    <mergeCell ref="O23:O24"/>
    <mergeCell ref="O29:O30"/>
    <mergeCell ref="P3:P5"/>
    <mergeCell ref="P7:P9"/>
    <mergeCell ref="P10:P11"/>
    <mergeCell ref="P15:P16"/>
    <mergeCell ref="P23:P24"/>
    <mergeCell ref="P29:P30"/>
    <mergeCell ref="Q3:Q5"/>
    <mergeCell ref="Q7:Q9"/>
    <mergeCell ref="Q10:Q11"/>
    <mergeCell ref="Q15:Q16"/>
    <mergeCell ref="Q23:Q24"/>
    <mergeCell ref="Q29:Q30"/>
    <mergeCell ref="R3:R5"/>
    <mergeCell ref="R7:R9"/>
    <mergeCell ref="R10:R11"/>
    <mergeCell ref="R13:R14"/>
    <mergeCell ref="R15:R16"/>
    <mergeCell ref="R17:R18"/>
    <mergeCell ref="R23:R24"/>
    <mergeCell ref="R29:R30"/>
    <mergeCell ref="R31:R32"/>
    <mergeCell ref="A33:B36"/>
    <mergeCell ref="I3:J5"/>
    <mergeCell ref="E3:F4"/>
  </mergeCells>
  <printOptions horizontalCentered="1"/>
  <pageMargins left="0.275590551181102" right="0.275590551181102" top="0.94488188976378" bottom="0.748031496062992" header="0.31496062992126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W8" sqref="W8"/>
    </sheetView>
  </sheetViews>
  <sheetFormatPr defaultColWidth="8.88333333333333" defaultRowHeight="14.25"/>
  <cols>
    <col min="1" max="1" width="3.775" style="1" customWidth="1"/>
    <col min="2" max="2" width="14.2166666666667" style="1" customWidth="1"/>
    <col min="3" max="3" width="7.10833333333333" style="1" customWidth="1"/>
    <col min="4" max="4" width="2.44166666666667" style="2" hidden="1" customWidth="1"/>
    <col min="5" max="5" width="8.44166666666667" style="1" customWidth="1"/>
    <col min="6" max="6" width="6.775" style="1" hidden="1" customWidth="1"/>
    <col min="7" max="7" width="6.775" style="1" customWidth="1"/>
    <col min="8" max="8" width="6.775" style="3" customWidth="1"/>
    <col min="9" max="9" width="3.10833333333333" style="3" hidden="1" customWidth="1"/>
    <col min="10" max="10" width="2.88333333333333" style="3" customWidth="1"/>
    <col min="11" max="11" width="4.88333333333333" style="4" customWidth="1"/>
    <col min="12" max="12" width="8.21666666666667" style="5" customWidth="1"/>
    <col min="13" max="13" width="6.775" style="6" customWidth="1"/>
    <col min="14" max="14" width="7.10833333333333" style="6" customWidth="1"/>
    <col min="15" max="15" width="14.3333333333333" style="7" customWidth="1"/>
    <col min="16" max="16" width="13.1083333333333" style="8" customWidth="1"/>
    <col min="17" max="17" width="8.33333333333333" style="5" customWidth="1"/>
    <col min="18" max="18" width="4.775" style="1" customWidth="1"/>
    <col min="19" max="19" width="8" style="6" customWidth="1"/>
    <col min="20" max="20" width="7.88333333333333" style="1" customWidth="1"/>
    <col min="21" max="16384" width="8.88333333333333" style="1"/>
  </cols>
  <sheetData>
    <row r="1" ht="25.9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13.95" customHeight="1" spans="1:19">
      <c r="A2" s="10" t="s">
        <v>1</v>
      </c>
      <c r="B2" s="10"/>
      <c r="C2" s="11" t="s">
        <v>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19.95" customHeight="1" spans="1:19">
      <c r="A3" s="12" t="s">
        <v>3</v>
      </c>
      <c r="B3" s="12" t="s">
        <v>4</v>
      </c>
      <c r="C3" s="12" t="s">
        <v>5</v>
      </c>
      <c r="D3" s="13" t="s">
        <v>110</v>
      </c>
      <c r="E3" s="12" t="s">
        <v>6</v>
      </c>
      <c r="F3" s="12" t="s">
        <v>7</v>
      </c>
      <c r="G3" s="12"/>
      <c r="H3" s="14" t="s">
        <v>8</v>
      </c>
      <c r="I3" s="14" t="s">
        <v>9</v>
      </c>
      <c r="J3" s="12" t="s">
        <v>10</v>
      </c>
      <c r="K3" s="12"/>
      <c r="L3" s="12"/>
      <c r="M3" s="12"/>
      <c r="N3" s="12"/>
      <c r="O3" s="12"/>
      <c r="P3" s="33" t="s">
        <v>111</v>
      </c>
      <c r="Q3" s="14" t="s">
        <v>12</v>
      </c>
      <c r="R3" s="12" t="s">
        <v>13</v>
      </c>
      <c r="S3" s="16" t="s">
        <v>14</v>
      </c>
    </row>
    <row r="4" ht="16.2" customHeight="1" spans="1:19">
      <c r="A4" s="12"/>
      <c r="B4" s="12"/>
      <c r="C4" s="12"/>
      <c r="D4" s="13"/>
      <c r="E4" s="12"/>
      <c r="F4" s="12"/>
      <c r="G4" s="12"/>
      <c r="H4" s="14"/>
      <c r="I4" s="14"/>
      <c r="J4" s="12"/>
      <c r="K4" s="12"/>
      <c r="L4" s="14" t="s">
        <v>15</v>
      </c>
      <c r="M4" s="16" t="s">
        <v>16</v>
      </c>
      <c r="N4" s="16" t="s">
        <v>17</v>
      </c>
      <c r="O4" s="16"/>
      <c r="P4" s="33"/>
      <c r="Q4" s="14"/>
      <c r="R4" s="12"/>
      <c r="S4" s="16"/>
    </row>
    <row r="5" ht="34.5" customHeight="1" spans="1:19">
      <c r="A5" s="12"/>
      <c r="B5" s="12"/>
      <c r="C5" s="12"/>
      <c r="D5" s="13"/>
      <c r="E5" s="12"/>
      <c r="F5" s="12" t="s">
        <v>18</v>
      </c>
      <c r="G5" s="12" t="s">
        <v>19</v>
      </c>
      <c r="H5" s="14"/>
      <c r="I5" s="14"/>
      <c r="J5" s="21"/>
      <c r="K5" s="21"/>
      <c r="L5" s="14"/>
      <c r="M5" s="16"/>
      <c r="N5" s="16" t="s">
        <v>20</v>
      </c>
      <c r="O5" s="33" t="s">
        <v>21</v>
      </c>
      <c r="P5" s="33"/>
      <c r="Q5" s="14"/>
      <c r="R5" s="12"/>
      <c r="S5" s="16"/>
    </row>
    <row r="6" ht="30" customHeight="1" spans="1:19">
      <c r="A6" s="12">
        <v>1</v>
      </c>
      <c r="B6" s="12" t="s">
        <v>22</v>
      </c>
      <c r="C6" s="12" t="s">
        <v>23</v>
      </c>
      <c r="D6" s="15"/>
      <c r="E6" s="16" t="s">
        <v>24</v>
      </c>
      <c r="F6" s="17" t="s">
        <v>25</v>
      </c>
      <c r="G6" s="17" t="s">
        <v>26</v>
      </c>
      <c r="H6" s="14" t="s">
        <v>27</v>
      </c>
      <c r="I6" s="14">
        <v>1</v>
      </c>
      <c r="J6" s="34" t="s">
        <v>28</v>
      </c>
      <c r="K6" s="35">
        <v>1600</v>
      </c>
      <c r="L6" s="14">
        <v>258</v>
      </c>
      <c r="M6" s="16">
        <f>K6*L6/10000</f>
        <v>41.28</v>
      </c>
      <c r="N6" s="16">
        <f>M6*40%</f>
        <v>16.512</v>
      </c>
      <c r="O6" s="33">
        <v>16.4</v>
      </c>
      <c r="P6" s="33">
        <v>16.4</v>
      </c>
      <c r="Q6" s="14">
        <v>42</v>
      </c>
      <c r="R6" s="12">
        <v>3</v>
      </c>
      <c r="S6" s="43"/>
    </row>
    <row r="7" ht="19.95" customHeight="1" spans="1:19">
      <c r="A7" s="12">
        <v>2</v>
      </c>
      <c r="B7" s="12" t="s">
        <v>29</v>
      </c>
      <c r="C7" s="12" t="s">
        <v>30</v>
      </c>
      <c r="D7" s="15" t="s">
        <v>112</v>
      </c>
      <c r="E7" s="16" t="s">
        <v>31</v>
      </c>
      <c r="F7" s="17" t="s">
        <v>25</v>
      </c>
      <c r="G7" s="17" t="s">
        <v>26</v>
      </c>
      <c r="H7" s="14" t="s">
        <v>27</v>
      </c>
      <c r="I7" s="36">
        <v>1</v>
      </c>
      <c r="J7" s="34" t="s">
        <v>28</v>
      </c>
      <c r="K7" s="35">
        <v>1600</v>
      </c>
      <c r="L7" s="14">
        <v>256</v>
      </c>
      <c r="M7" s="16">
        <f t="shared" ref="M7:M32" si="0">K7*L7/10000</f>
        <v>40.96</v>
      </c>
      <c r="N7" s="16">
        <f>M7*40%</f>
        <v>16.384</v>
      </c>
      <c r="O7" s="33">
        <v>16</v>
      </c>
      <c r="P7" s="37">
        <v>53</v>
      </c>
      <c r="Q7" s="14">
        <v>135</v>
      </c>
      <c r="R7" s="12">
        <v>1</v>
      </c>
      <c r="S7" s="16"/>
    </row>
    <row r="8" ht="19.95" customHeight="1" spans="1:19">
      <c r="A8" s="12"/>
      <c r="B8" s="12"/>
      <c r="C8" s="12"/>
      <c r="D8" s="15"/>
      <c r="E8" s="16"/>
      <c r="F8" s="17" t="s">
        <v>25</v>
      </c>
      <c r="G8" s="17" t="s">
        <v>26</v>
      </c>
      <c r="H8" s="14" t="s">
        <v>32</v>
      </c>
      <c r="I8" s="14">
        <v>1</v>
      </c>
      <c r="J8" s="34" t="s">
        <v>28</v>
      </c>
      <c r="K8" s="35">
        <v>1100</v>
      </c>
      <c r="L8" s="14">
        <v>250</v>
      </c>
      <c r="M8" s="16">
        <f t="shared" si="0"/>
        <v>27.5</v>
      </c>
      <c r="N8" s="16">
        <f t="shared" ref="N8:N32" si="1">M8*40%</f>
        <v>11</v>
      </c>
      <c r="O8" s="33">
        <v>11</v>
      </c>
      <c r="P8" s="38"/>
      <c r="Q8" s="14"/>
      <c r="R8" s="12"/>
      <c r="S8" s="16"/>
    </row>
    <row r="9" ht="19.95" customHeight="1" spans="1:19">
      <c r="A9" s="12"/>
      <c r="B9" s="12"/>
      <c r="C9" s="12"/>
      <c r="D9" s="15"/>
      <c r="E9" s="16"/>
      <c r="F9" s="17" t="s">
        <v>25</v>
      </c>
      <c r="G9" s="17" t="s">
        <v>26</v>
      </c>
      <c r="H9" s="14" t="s">
        <v>33</v>
      </c>
      <c r="I9" s="14">
        <v>1</v>
      </c>
      <c r="J9" s="34" t="s">
        <v>28</v>
      </c>
      <c r="K9" s="35">
        <v>1300</v>
      </c>
      <c r="L9" s="14">
        <v>500</v>
      </c>
      <c r="M9" s="16">
        <f t="shared" si="0"/>
        <v>65</v>
      </c>
      <c r="N9" s="16">
        <f t="shared" si="1"/>
        <v>26</v>
      </c>
      <c r="O9" s="33">
        <v>26</v>
      </c>
      <c r="P9" s="39"/>
      <c r="Q9" s="14"/>
      <c r="R9" s="12"/>
      <c r="S9" s="16"/>
    </row>
    <row r="10" ht="19.95" customHeight="1" spans="1:22">
      <c r="A10" s="12">
        <v>3</v>
      </c>
      <c r="B10" s="12" t="s">
        <v>34</v>
      </c>
      <c r="C10" s="12" t="s">
        <v>35</v>
      </c>
      <c r="D10" s="15" t="s">
        <v>113</v>
      </c>
      <c r="E10" s="16" t="s">
        <v>31</v>
      </c>
      <c r="F10" s="17" t="s">
        <v>25</v>
      </c>
      <c r="G10" s="17" t="s">
        <v>36</v>
      </c>
      <c r="H10" s="14" t="s">
        <v>27</v>
      </c>
      <c r="I10" s="14">
        <v>1</v>
      </c>
      <c r="J10" s="34" t="s">
        <v>28</v>
      </c>
      <c r="K10" s="35">
        <v>1600</v>
      </c>
      <c r="L10" s="14">
        <v>595</v>
      </c>
      <c r="M10" s="16">
        <f t="shared" si="0"/>
        <v>95.2</v>
      </c>
      <c r="N10" s="16">
        <f t="shared" si="1"/>
        <v>38.08</v>
      </c>
      <c r="O10" s="33">
        <v>38.08</v>
      </c>
      <c r="P10" s="37">
        <v>48.58</v>
      </c>
      <c r="Q10" s="14">
        <v>122</v>
      </c>
      <c r="R10" s="12">
        <v>1</v>
      </c>
      <c r="S10" s="16"/>
      <c r="V10" s="6"/>
    </row>
    <row r="11" ht="19.95" customHeight="1" spans="1:19">
      <c r="A11" s="12"/>
      <c r="B11" s="12"/>
      <c r="C11" s="12"/>
      <c r="D11" s="15"/>
      <c r="E11" s="16"/>
      <c r="F11" s="17" t="s">
        <v>25</v>
      </c>
      <c r="G11" s="17" t="s">
        <v>36</v>
      </c>
      <c r="H11" s="14" t="s">
        <v>33</v>
      </c>
      <c r="I11" s="14">
        <v>1</v>
      </c>
      <c r="J11" s="34" t="s">
        <v>28</v>
      </c>
      <c r="K11" s="35">
        <v>1300</v>
      </c>
      <c r="L11" s="14">
        <v>202</v>
      </c>
      <c r="M11" s="16">
        <f t="shared" si="0"/>
        <v>26.26</v>
      </c>
      <c r="N11" s="16">
        <f t="shared" si="1"/>
        <v>10.504</v>
      </c>
      <c r="O11" s="33">
        <v>10.5</v>
      </c>
      <c r="P11" s="39"/>
      <c r="Q11" s="14"/>
      <c r="R11" s="12"/>
      <c r="S11" s="16"/>
    </row>
    <row r="12" ht="31.95" customHeight="1" spans="1:19">
      <c r="A12" s="12">
        <v>4</v>
      </c>
      <c r="B12" s="15" t="s">
        <v>37</v>
      </c>
      <c r="C12" s="17" t="s">
        <v>38</v>
      </c>
      <c r="D12" s="15" t="s">
        <v>114</v>
      </c>
      <c r="E12" s="16" t="s">
        <v>39</v>
      </c>
      <c r="F12" s="17" t="s">
        <v>25</v>
      </c>
      <c r="G12" s="17" t="s">
        <v>36</v>
      </c>
      <c r="H12" s="14" t="s">
        <v>32</v>
      </c>
      <c r="I12" s="14">
        <v>1</v>
      </c>
      <c r="J12" s="34" t="s">
        <v>28</v>
      </c>
      <c r="K12" s="35">
        <v>1100</v>
      </c>
      <c r="L12" s="14">
        <v>85</v>
      </c>
      <c r="M12" s="16">
        <f t="shared" si="0"/>
        <v>9.35</v>
      </c>
      <c r="N12" s="16">
        <f t="shared" si="1"/>
        <v>3.74</v>
      </c>
      <c r="O12" s="33">
        <v>3.72</v>
      </c>
      <c r="P12" s="33">
        <v>3.72</v>
      </c>
      <c r="Q12" s="14">
        <v>10</v>
      </c>
      <c r="R12" s="12">
        <v>1</v>
      </c>
      <c r="S12" s="44"/>
    </row>
    <row r="13" ht="31.95" customHeight="1" spans="1:19">
      <c r="A13" s="12">
        <v>5</v>
      </c>
      <c r="B13" s="12" t="s">
        <v>40</v>
      </c>
      <c r="C13" s="12" t="s">
        <v>41</v>
      </c>
      <c r="D13" s="15" t="s">
        <v>115</v>
      </c>
      <c r="E13" s="16" t="s">
        <v>42</v>
      </c>
      <c r="F13" s="17" t="s">
        <v>43</v>
      </c>
      <c r="G13" s="17" t="s">
        <v>44</v>
      </c>
      <c r="H13" s="14" t="s">
        <v>27</v>
      </c>
      <c r="I13" s="14">
        <v>1</v>
      </c>
      <c r="J13" s="34" t="s">
        <v>28</v>
      </c>
      <c r="K13" s="35">
        <v>1600</v>
      </c>
      <c r="L13" s="14">
        <v>310</v>
      </c>
      <c r="M13" s="16">
        <f t="shared" si="0"/>
        <v>49.6</v>
      </c>
      <c r="N13" s="16">
        <f t="shared" si="1"/>
        <v>19.84</v>
      </c>
      <c r="O13" s="33">
        <v>19.8</v>
      </c>
      <c r="P13" s="33">
        <v>19.8</v>
      </c>
      <c r="Q13" s="14">
        <v>50</v>
      </c>
      <c r="R13" s="12">
        <v>2</v>
      </c>
      <c r="S13" s="45"/>
    </row>
    <row r="14" ht="48" customHeight="1" spans="1:19">
      <c r="A14" s="12">
        <v>6</v>
      </c>
      <c r="B14" s="12" t="s">
        <v>45</v>
      </c>
      <c r="C14" s="12" t="s">
        <v>46</v>
      </c>
      <c r="D14" s="15"/>
      <c r="E14" s="16" t="s">
        <v>47</v>
      </c>
      <c r="F14" s="17" t="s">
        <v>43</v>
      </c>
      <c r="G14" s="17" t="s">
        <v>44</v>
      </c>
      <c r="H14" s="14" t="s">
        <v>27</v>
      </c>
      <c r="I14" s="14">
        <v>1</v>
      </c>
      <c r="J14" s="34" t="s">
        <v>28</v>
      </c>
      <c r="K14" s="35">
        <v>1600</v>
      </c>
      <c r="L14" s="14">
        <v>120</v>
      </c>
      <c r="M14" s="16">
        <f t="shared" si="0"/>
        <v>19.2</v>
      </c>
      <c r="N14" s="16">
        <f t="shared" si="1"/>
        <v>7.68</v>
      </c>
      <c r="O14" s="33">
        <f>N14</f>
        <v>7.68</v>
      </c>
      <c r="P14" s="33">
        <v>7.68</v>
      </c>
      <c r="Q14" s="14">
        <v>20</v>
      </c>
      <c r="R14" s="12">
        <v>2</v>
      </c>
      <c r="S14" s="46"/>
    </row>
    <row r="15" ht="19.95" customHeight="1" spans="1:19">
      <c r="A15" s="12">
        <v>7</v>
      </c>
      <c r="B15" s="12" t="s">
        <v>48</v>
      </c>
      <c r="C15" s="12" t="s">
        <v>49</v>
      </c>
      <c r="D15" s="15"/>
      <c r="E15" s="16" t="s">
        <v>50</v>
      </c>
      <c r="F15" s="17" t="s">
        <v>51</v>
      </c>
      <c r="G15" s="17" t="s">
        <v>52</v>
      </c>
      <c r="H15" s="14" t="s">
        <v>27</v>
      </c>
      <c r="I15" s="14">
        <v>1</v>
      </c>
      <c r="J15" s="34" t="s">
        <v>28</v>
      </c>
      <c r="K15" s="35">
        <v>1600</v>
      </c>
      <c r="L15" s="14">
        <v>121</v>
      </c>
      <c r="M15" s="16">
        <f t="shared" si="0"/>
        <v>19.36</v>
      </c>
      <c r="N15" s="16">
        <f t="shared" si="1"/>
        <v>7.744</v>
      </c>
      <c r="O15" s="33">
        <v>7.72</v>
      </c>
      <c r="P15" s="37">
        <v>21.8</v>
      </c>
      <c r="Q15" s="47">
        <v>55</v>
      </c>
      <c r="R15" s="12">
        <v>2</v>
      </c>
      <c r="S15" s="16"/>
    </row>
    <row r="16" ht="19.95" customHeight="1" spans="1:19">
      <c r="A16" s="12"/>
      <c r="B16" s="12"/>
      <c r="C16" s="12"/>
      <c r="D16" s="15"/>
      <c r="E16" s="16"/>
      <c r="F16" s="17" t="s">
        <v>51</v>
      </c>
      <c r="G16" s="17" t="s">
        <v>52</v>
      </c>
      <c r="H16" s="14" t="s">
        <v>27</v>
      </c>
      <c r="I16" s="14">
        <v>1</v>
      </c>
      <c r="J16" s="34" t="s">
        <v>28</v>
      </c>
      <c r="K16" s="35">
        <v>1600</v>
      </c>
      <c r="L16" s="14">
        <v>220</v>
      </c>
      <c r="M16" s="16">
        <f t="shared" si="0"/>
        <v>35.2</v>
      </c>
      <c r="N16" s="16">
        <f t="shared" si="1"/>
        <v>14.08</v>
      </c>
      <c r="O16" s="33">
        <f>N16</f>
        <v>14.08</v>
      </c>
      <c r="P16" s="39"/>
      <c r="Q16" s="48"/>
      <c r="R16" s="12"/>
      <c r="S16" s="16"/>
    </row>
    <row r="17" ht="31.95" customHeight="1" spans="1:19">
      <c r="A17" s="12">
        <v>8</v>
      </c>
      <c r="B17" s="12" t="s">
        <v>53</v>
      </c>
      <c r="C17" s="17" t="s">
        <v>54</v>
      </c>
      <c r="D17" s="15"/>
      <c r="E17" s="16" t="s">
        <v>55</v>
      </c>
      <c r="F17" s="17" t="s">
        <v>56</v>
      </c>
      <c r="G17" s="17" t="s">
        <v>57</v>
      </c>
      <c r="H17" s="14" t="s">
        <v>27</v>
      </c>
      <c r="I17" s="14">
        <v>1</v>
      </c>
      <c r="J17" s="34" t="s">
        <v>28</v>
      </c>
      <c r="K17" s="35">
        <v>1600</v>
      </c>
      <c r="L17" s="14">
        <v>480</v>
      </c>
      <c r="M17" s="16">
        <f t="shared" si="0"/>
        <v>76.8</v>
      </c>
      <c r="N17" s="16">
        <f t="shared" si="1"/>
        <v>30.72</v>
      </c>
      <c r="O17" s="33">
        <v>28.8</v>
      </c>
      <c r="P17" s="33">
        <v>28.8</v>
      </c>
      <c r="Q17" s="14">
        <v>78</v>
      </c>
      <c r="R17" s="12">
        <v>3</v>
      </c>
      <c r="S17" s="45"/>
    </row>
    <row r="18" ht="31.95" customHeight="1" spans="1:19">
      <c r="A18" s="12">
        <v>9</v>
      </c>
      <c r="B18" s="15" t="s">
        <v>58</v>
      </c>
      <c r="C18" s="17" t="s">
        <v>59</v>
      </c>
      <c r="D18" s="15" t="s">
        <v>116</v>
      </c>
      <c r="E18" s="16" t="s">
        <v>60</v>
      </c>
      <c r="F18" s="17" t="s">
        <v>56</v>
      </c>
      <c r="G18" s="17" t="s">
        <v>61</v>
      </c>
      <c r="H18" s="14" t="s">
        <v>27</v>
      </c>
      <c r="I18" s="14">
        <v>1</v>
      </c>
      <c r="J18" s="34" t="s">
        <v>28</v>
      </c>
      <c r="K18" s="35">
        <v>1600</v>
      </c>
      <c r="L18" s="14">
        <v>80</v>
      </c>
      <c r="M18" s="16">
        <f t="shared" si="0"/>
        <v>12.8</v>
      </c>
      <c r="N18" s="16">
        <f t="shared" si="1"/>
        <v>5.12</v>
      </c>
      <c r="O18" s="33">
        <v>5.12</v>
      </c>
      <c r="P18" s="33">
        <v>5.12</v>
      </c>
      <c r="Q18" s="14">
        <v>13</v>
      </c>
      <c r="R18" s="12">
        <v>3</v>
      </c>
      <c r="S18" s="46"/>
    </row>
    <row r="19" ht="31.95" customHeight="1" spans="1:19">
      <c r="A19" s="12">
        <v>10</v>
      </c>
      <c r="B19" s="15" t="s">
        <v>62</v>
      </c>
      <c r="C19" s="18" t="s">
        <v>63</v>
      </c>
      <c r="D19" s="15"/>
      <c r="E19" s="16" t="s">
        <v>64</v>
      </c>
      <c r="F19" s="17" t="s">
        <v>65</v>
      </c>
      <c r="G19" s="17" t="s">
        <v>66</v>
      </c>
      <c r="H19" s="14" t="s">
        <v>27</v>
      </c>
      <c r="I19" s="14">
        <v>1</v>
      </c>
      <c r="J19" s="34" t="s">
        <v>28</v>
      </c>
      <c r="K19" s="35">
        <v>1600</v>
      </c>
      <c r="L19" s="14">
        <v>165</v>
      </c>
      <c r="M19" s="16">
        <f t="shared" si="0"/>
        <v>26.4</v>
      </c>
      <c r="N19" s="16">
        <f t="shared" si="1"/>
        <v>10.56</v>
      </c>
      <c r="O19" s="33">
        <v>10.5</v>
      </c>
      <c r="P19" s="33">
        <v>10.5</v>
      </c>
      <c r="Q19" s="14">
        <v>27</v>
      </c>
      <c r="R19" s="12">
        <v>3</v>
      </c>
      <c r="S19" s="43"/>
    </row>
    <row r="20" ht="58.2" customHeight="1" spans="1:19">
      <c r="A20" s="12">
        <v>11</v>
      </c>
      <c r="B20" s="12" t="s">
        <v>67</v>
      </c>
      <c r="C20" s="12" t="s">
        <v>68</v>
      </c>
      <c r="D20" s="19" t="s">
        <v>117</v>
      </c>
      <c r="E20" s="16" t="s">
        <v>69</v>
      </c>
      <c r="F20" s="17" t="s">
        <v>65</v>
      </c>
      <c r="G20" s="17" t="s">
        <v>70</v>
      </c>
      <c r="H20" s="14" t="s">
        <v>27</v>
      </c>
      <c r="I20" s="14">
        <v>1</v>
      </c>
      <c r="J20" s="34" t="s">
        <v>28</v>
      </c>
      <c r="K20" s="35">
        <v>1600</v>
      </c>
      <c r="L20" s="14">
        <v>400</v>
      </c>
      <c r="M20" s="16">
        <f t="shared" si="0"/>
        <v>64</v>
      </c>
      <c r="N20" s="16">
        <f t="shared" si="1"/>
        <v>25.6</v>
      </c>
      <c r="O20" s="33">
        <v>25.6</v>
      </c>
      <c r="P20" s="33">
        <v>25.6</v>
      </c>
      <c r="Q20" s="14">
        <v>65</v>
      </c>
      <c r="R20" s="12">
        <v>3</v>
      </c>
      <c r="S20" s="43"/>
    </row>
    <row r="21" ht="31.95" customHeight="1" spans="1:19">
      <c r="A21" s="12">
        <v>12</v>
      </c>
      <c r="B21" s="12" t="s">
        <v>71</v>
      </c>
      <c r="C21" s="12" t="s">
        <v>72</v>
      </c>
      <c r="D21" s="19"/>
      <c r="E21" s="16" t="s">
        <v>73</v>
      </c>
      <c r="F21" s="17" t="s">
        <v>65</v>
      </c>
      <c r="G21" s="17" t="s">
        <v>70</v>
      </c>
      <c r="H21" s="14" t="s">
        <v>32</v>
      </c>
      <c r="I21" s="14">
        <v>1</v>
      </c>
      <c r="J21" s="34" t="s">
        <v>28</v>
      </c>
      <c r="K21" s="35">
        <v>1100</v>
      </c>
      <c r="L21" s="14">
        <v>300</v>
      </c>
      <c r="M21" s="16">
        <f t="shared" si="0"/>
        <v>33</v>
      </c>
      <c r="N21" s="16">
        <f t="shared" si="1"/>
        <v>13.2</v>
      </c>
      <c r="O21" s="33">
        <f>N21</f>
        <v>13.2</v>
      </c>
      <c r="P21" s="33">
        <v>13.2</v>
      </c>
      <c r="Q21" s="14">
        <f t="shared" ref="Q21:Q22" si="2">M21</f>
        <v>33</v>
      </c>
      <c r="R21" s="12">
        <v>3</v>
      </c>
      <c r="S21" s="43"/>
    </row>
    <row r="22" ht="31.95" customHeight="1" spans="1:19">
      <c r="A22" s="12">
        <v>13</v>
      </c>
      <c r="B22" s="20" t="s">
        <v>74</v>
      </c>
      <c r="C22" s="17" t="s">
        <v>75</v>
      </c>
      <c r="D22" s="15"/>
      <c r="E22" s="16" t="s">
        <v>76</v>
      </c>
      <c r="F22" s="17" t="s">
        <v>77</v>
      </c>
      <c r="G22" s="17" t="s">
        <v>78</v>
      </c>
      <c r="H22" s="14" t="s">
        <v>27</v>
      </c>
      <c r="I22" s="14">
        <v>1</v>
      </c>
      <c r="J22" s="34" t="s">
        <v>28</v>
      </c>
      <c r="K22" s="35">
        <v>1600</v>
      </c>
      <c r="L22" s="14">
        <v>250</v>
      </c>
      <c r="M22" s="16">
        <f t="shared" si="0"/>
        <v>40</v>
      </c>
      <c r="N22" s="16">
        <f t="shared" si="1"/>
        <v>16</v>
      </c>
      <c r="O22" s="33">
        <v>16</v>
      </c>
      <c r="P22" s="33">
        <v>16</v>
      </c>
      <c r="Q22" s="14">
        <f t="shared" si="2"/>
        <v>40</v>
      </c>
      <c r="R22" s="12">
        <v>3</v>
      </c>
      <c r="S22" s="16"/>
    </row>
    <row r="23" ht="19.95" customHeight="1" spans="1:19">
      <c r="A23" s="12">
        <v>14</v>
      </c>
      <c r="B23" s="15" t="s">
        <v>79</v>
      </c>
      <c r="C23" s="15" t="s">
        <v>80</v>
      </c>
      <c r="D23" s="15" t="s">
        <v>118</v>
      </c>
      <c r="E23" s="15" t="s">
        <v>81</v>
      </c>
      <c r="F23" s="17" t="s">
        <v>77</v>
      </c>
      <c r="G23" s="17" t="s">
        <v>82</v>
      </c>
      <c r="H23" s="14" t="s">
        <v>27</v>
      </c>
      <c r="I23" s="14">
        <v>1</v>
      </c>
      <c r="J23" s="34" t="s">
        <v>28</v>
      </c>
      <c r="K23" s="35">
        <v>1600</v>
      </c>
      <c r="L23" s="14">
        <v>361</v>
      </c>
      <c r="M23" s="16">
        <f t="shared" si="0"/>
        <v>57.76</v>
      </c>
      <c r="N23" s="16">
        <f t="shared" si="1"/>
        <v>23.104</v>
      </c>
      <c r="O23" s="33">
        <v>23.1</v>
      </c>
      <c r="P23" s="37">
        <f>O23+O24</f>
        <v>29.8</v>
      </c>
      <c r="Q23" s="14">
        <v>75</v>
      </c>
      <c r="R23" s="12">
        <v>3</v>
      </c>
      <c r="S23" s="43"/>
    </row>
    <row r="24" ht="19.95" customHeight="1" spans="1:19">
      <c r="A24" s="12"/>
      <c r="B24" s="15"/>
      <c r="C24" s="15" t="s">
        <v>80</v>
      </c>
      <c r="D24" s="15" t="s">
        <v>118</v>
      </c>
      <c r="E24" s="15" t="s">
        <v>81</v>
      </c>
      <c r="F24" s="17" t="s">
        <v>83</v>
      </c>
      <c r="G24" s="17" t="s">
        <v>84</v>
      </c>
      <c r="H24" s="14" t="s">
        <v>27</v>
      </c>
      <c r="I24" s="14">
        <v>1</v>
      </c>
      <c r="J24" s="34" t="s">
        <v>28</v>
      </c>
      <c r="K24" s="35">
        <v>1600</v>
      </c>
      <c r="L24" s="14">
        <v>105</v>
      </c>
      <c r="M24" s="16">
        <f t="shared" si="0"/>
        <v>16.8</v>
      </c>
      <c r="N24" s="16">
        <f t="shared" si="1"/>
        <v>6.72</v>
      </c>
      <c r="O24" s="33">
        <v>6.7</v>
      </c>
      <c r="P24" s="39"/>
      <c r="Q24" s="14"/>
      <c r="R24" s="12"/>
      <c r="S24" s="43"/>
    </row>
    <row r="25" ht="31.95" customHeight="1" spans="1:19">
      <c r="A25" s="12">
        <v>15</v>
      </c>
      <c r="B25" s="12" t="s">
        <v>85</v>
      </c>
      <c r="C25" s="12" t="s">
        <v>86</v>
      </c>
      <c r="D25" s="15" t="s">
        <v>119</v>
      </c>
      <c r="E25" s="16" t="s">
        <v>87</v>
      </c>
      <c r="F25" s="17" t="s">
        <v>77</v>
      </c>
      <c r="G25" s="17" t="s">
        <v>82</v>
      </c>
      <c r="H25" s="14" t="s">
        <v>27</v>
      </c>
      <c r="I25" s="14">
        <v>1</v>
      </c>
      <c r="J25" s="34" t="s">
        <v>28</v>
      </c>
      <c r="K25" s="35">
        <v>1600</v>
      </c>
      <c r="L25" s="14">
        <v>360</v>
      </c>
      <c r="M25" s="16">
        <v>58.8</v>
      </c>
      <c r="N25" s="16">
        <f t="shared" si="1"/>
        <v>23.52</v>
      </c>
      <c r="O25" s="33">
        <v>23</v>
      </c>
      <c r="P25" s="33">
        <v>23</v>
      </c>
      <c r="Q25" s="14">
        <v>60</v>
      </c>
      <c r="R25" s="12">
        <v>3</v>
      </c>
      <c r="S25" s="43"/>
    </row>
    <row r="26" ht="31.95" customHeight="1" spans="1:19">
      <c r="A26" s="12">
        <v>16</v>
      </c>
      <c r="B26" s="15" t="s">
        <v>88</v>
      </c>
      <c r="C26" s="17" t="s">
        <v>89</v>
      </c>
      <c r="D26" s="15" t="s">
        <v>120</v>
      </c>
      <c r="E26" s="16" t="s">
        <v>81</v>
      </c>
      <c r="F26" s="17" t="s">
        <v>83</v>
      </c>
      <c r="G26" s="17" t="s">
        <v>90</v>
      </c>
      <c r="H26" s="14" t="s">
        <v>27</v>
      </c>
      <c r="I26" s="14">
        <v>1</v>
      </c>
      <c r="J26" s="34" t="s">
        <v>28</v>
      </c>
      <c r="K26" s="35">
        <v>1600</v>
      </c>
      <c r="L26" s="14">
        <v>138</v>
      </c>
      <c r="M26" s="16">
        <f t="shared" si="0"/>
        <v>22.08</v>
      </c>
      <c r="N26" s="16">
        <f t="shared" si="1"/>
        <v>8.832</v>
      </c>
      <c r="O26" s="33">
        <v>8.8</v>
      </c>
      <c r="P26" s="33">
        <v>8.8</v>
      </c>
      <c r="Q26" s="14">
        <v>23</v>
      </c>
      <c r="R26" s="12">
        <v>2</v>
      </c>
      <c r="S26" s="43"/>
    </row>
    <row r="27" ht="48" customHeight="1" spans="1:19">
      <c r="A27" s="12">
        <v>17</v>
      </c>
      <c r="B27" s="12" t="s">
        <v>91</v>
      </c>
      <c r="C27" s="12" t="s">
        <v>92</v>
      </c>
      <c r="D27" s="15" t="s">
        <v>121</v>
      </c>
      <c r="E27" s="16" t="s">
        <v>39</v>
      </c>
      <c r="F27" s="17" t="s">
        <v>93</v>
      </c>
      <c r="G27" s="17" t="s">
        <v>94</v>
      </c>
      <c r="H27" s="14" t="s">
        <v>27</v>
      </c>
      <c r="I27" s="14">
        <v>1</v>
      </c>
      <c r="J27" s="34" t="s">
        <v>28</v>
      </c>
      <c r="K27" s="35">
        <v>1600</v>
      </c>
      <c r="L27" s="14">
        <v>250</v>
      </c>
      <c r="M27" s="16">
        <f t="shared" si="0"/>
        <v>40</v>
      </c>
      <c r="N27" s="16">
        <f t="shared" si="1"/>
        <v>16</v>
      </c>
      <c r="O27" s="33">
        <v>16</v>
      </c>
      <c r="P27" s="33">
        <v>16</v>
      </c>
      <c r="Q27" s="14">
        <f>M27</f>
        <v>40</v>
      </c>
      <c r="R27" s="12">
        <v>3</v>
      </c>
      <c r="S27" s="16"/>
    </row>
    <row r="28" ht="33" customHeight="1" spans="1:19">
      <c r="A28" s="12">
        <v>18</v>
      </c>
      <c r="B28" s="15" t="s">
        <v>95</v>
      </c>
      <c r="C28" s="17" t="s">
        <v>96</v>
      </c>
      <c r="D28" s="15" t="s">
        <v>122</v>
      </c>
      <c r="E28" s="16" t="s">
        <v>97</v>
      </c>
      <c r="F28" s="17" t="s">
        <v>93</v>
      </c>
      <c r="G28" s="17" t="s">
        <v>98</v>
      </c>
      <c r="H28" s="14" t="s">
        <v>32</v>
      </c>
      <c r="I28" s="14">
        <v>1</v>
      </c>
      <c r="J28" s="34" t="s">
        <v>28</v>
      </c>
      <c r="K28" s="35">
        <v>1100</v>
      </c>
      <c r="L28" s="14">
        <v>182</v>
      </c>
      <c r="M28" s="16">
        <f t="shared" si="0"/>
        <v>20.02</v>
      </c>
      <c r="N28" s="16">
        <f t="shared" si="1"/>
        <v>8.008</v>
      </c>
      <c r="O28" s="33">
        <v>8</v>
      </c>
      <c r="P28" s="33">
        <v>8</v>
      </c>
      <c r="Q28" s="14">
        <v>21</v>
      </c>
      <c r="R28" s="12">
        <v>2</v>
      </c>
      <c r="S28" s="43"/>
    </row>
    <row r="29" ht="19.95" customHeight="1" spans="1:19">
      <c r="A29" s="21">
        <v>19</v>
      </c>
      <c r="B29" s="21" t="s">
        <v>99</v>
      </c>
      <c r="C29" s="21" t="s">
        <v>100</v>
      </c>
      <c r="D29" s="21"/>
      <c r="E29" s="21" t="s">
        <v>24</v>
      </c>
      <c r="F29" s="17" t="s">
        <v>93</v>
      </c>
      <c r="G29" s="17" t="s">
        <v>98</v>
      </c>
      <c r="H29" s="14" t="s">
        <v>27</v>
      </c>
      <c r="I29" s="14">
        <v>1</v>
      </c>
      <c r="J29" s="34" t="s">
        <v>28</v>
      </c>
      <c r="K29" s="35">
        <v>1600</v>
      </c>
      <c r="L29" s="14">
        <v>400</v>
      </c>
      <c r="M29" s="16">
        <f t="shared" si="0"/>
        <v>64</v>
      </c>
      <c r="N29" s="16">
        <f t="shared" si="1"/>
        <v>25.6</v>
      </c>
      <c r="O29" s="33">
        <v>25.6</v>
      </c>
      <c r="P29" s="37">
        <v>51.2</v>
      </c>
      <c r="Q29" s="47">
        <f>M29+M30</f>
        <v>128</v>
      </c>
      <c r="R29" s="21">
        <v>2</v>
      </c>
      <c r="S29" s="49"/>
    </row>
    <row r="30" ht="19.95" customHeight="1" spans="1:19">
      <c r="A30" s="22"/>
      <c r="B30" s="22"/>
      <c r="C30" s="22"/>
      <c r="D30" s="22"/>
      <c r="E30" s="22"/>
      <c r="F30" s="17" t="s">
        <v>93</v>
      </c>
      <c r="G30" s="17" t="s">
        <v>98</v>
      </c>
      <c r="H30" s="14" t="s">
        <v>27</v>
      </c>
      <c r="I30" s="14">
        <v>1</v>
      </c>
      <c r="J30" s="34" t="s">
        <v>28</v>
      </c>
      <c r="K30" s="35">
        <v>1600</v>
      </c>
      <c r="L30" s="14">
        <v>400</v>
      </c>
      <c r="M30" s="16">
        <f t="shared" si="0"/>
        <v>64</v>
      </c>
      <c r="N30" s="16">
        <f t="shared" si="1"/>
        <v>25.6</v>
      </c>
      <c r="O30" s="33">
        <v>25.6</v>
      </c>
      <c r="P30" s="39"/>
      <c r="Q30" s="48">
        <f>M30</f>
        <v>64</v>
      </c>
      <c r="R30" s="22"/>
      <c r="S30" s="50"/>
    </row>
    <row r="31" ht="59.4" customHeight="1" spans="1:19">
      <c r="A31" s="12">
        <v>20</v>
      </c>
      <c r="B31" s="12" t="s">
        <v>101</v>
      </c>
      <c r="C31" s="12" t="s">
        <v>102</v>
      </c>
      <c r="D31" s="12" t="s">
        <v>123</v>
      </c>
      <c r="E31" s="12" t="s">
        <v>31</v>
      </c>
      <c r="F31" s="17" t="s">
        <v>93</v>
      </c>
      <c r="G31" s="17" t="s">
        <v>103</v>
      </c>
      <c r="H31" s="14" t="s">
        <v>27</v>
      </c>
      <c r="I31" s="14">
        <v>1</v>
      </c>
      <c r="J31" s="34" t="s">
        <v>28</v>
      </c>
      <c r="K31" s="35">
        <v>1600</v>
      </c>
      <c r="L31" s="14">
        <v>500</v>
      </c>
      <c r="M31" s="16">
        <f t="shared" si="0"/>
        <v>80</v>
      </c>
      <c r="N31" s="16">
        <f t="shared" si="1"/>
        <v>32</v>
      </c>
      <c r="O31" s="33">
        <v>32</v>
      </c>
      <c r="P31" s="37">
        <v>32</v>
      </c>
      <c r="Q31" s="14">
        <f>M31</f>
        <v>80</v>
      </c>
      <c r="R31" s="12">
        <v>3</v>
      </c>
      <c r="S31" s="45"/>
    </row>
    <row r="32" ht="48" customHeight="1" spans="1:20">
      <c r="A32" s="12">
        <v>21</v>
      </c>
      <c r="B32" s="12" t="s">
        <v>104</v>
      </c>
      <c r="C32" s="12" t="s">
        <v>105</v>
      </c>
      <c r="D32" s="15"/>
      <c r="E32" s="16" t="s">
        <v>81</v>
      </c>
      <c r="F32" s="17" t="s">
        <v>93</v>
      </c>
      <c r="G32" s="17" t="s">
        <v>103</v>
      </c>
      <c r="H32" s="14" t="s">
        <v>32</v>
      </c>
      <c r="I32" s="14">
        <v>1</v>
      </c>
      <c r="J32" s="34" t="s">
        <v>28</v>
      </c>
      <c r="K32" s="35">
        <v>1100</v>
      </c>
      <c r="L32" s="14">
        <v>230</v>
      </c>
      <c r="M32" s="16">
        <f t="shared" si="0"/>
        <v>25.3</v>
      </c>
      <c r="N32" s="16">
        <f t="shared" si="1"/>
        <v>10.12</v>
      </c>
      <c r="O32" s="33">
        <v>10</v>
      </c>
      <c r="P32" s="33">
        <v>10</v>
      </c>
      <c r="Q32" s="14">
        <v>26</v>
      </c>
      <c r="R32" s="12">
        <v>3</v>
      </c>
      <c r="S32" s="46"/>
      <c r="T32" s="6"/>
    </row>
    <row r="33" ht="19.95" customHeight="1" spans="1:21">
      <c r="A33" s="23" t="s">
        <v>106</v>
      </c>
      <c r="B33" s="24"/>
      <c r="C33" s="25"/>
      <c r="D33" s="15"/>
      <c r="E33" s="16"/>
      <c r="F33" s="26">
        <v>9</v>
      </c>
      <c r="G33" s="26">
        <v>14</v>
      </c>
      <c r="H33" s="14"/>
      <c r="I33" s="14"/>
      <c r="J33" s="34"/>
      <c r="K33" s="35"/>
      <c r="L33" s="16">
        <f>SUM(L6:L32)</f>
        <v>7518</v>
      </c>
      <c r="M33" s="14">
        <f>SUM(M6:M32)</f>
        <v>1130.67</v>
      </c>
      <c r="N33" s="16">
        <f>SUM(N6:N32)</f>
        <v>452.268</v>
      </c>
      <c r="O33" s="33">
        <f>SUM(O6:O32)</f>
        <v>449</v>
      </c>
      <c r="P33" s="33">
        <f>SUM(P6:P32)</f>
        <v>449</v>
      </c>
      <c r="Q33" s="14">
        <f>SUM(Q6:Q32)-64</f>
        <v>1143</v>
      </c>
      <c r="R33" s="12"/>
      <c r="S33" s="51"/>
      <c r="T33" s="6"/>
      <c r="U33" s="5"/>
    </row>
    <row r="34" ht="19.95" customHeight="1" spans="1:21">
      <c r="A34" s="27"/>
      <c r="B34" s="28"/>
      <c r="C34" s="25" t="s">
        <v>107</v>
      </c>
      <c r="D34" s="29"/>
      <c r="E34" s="30" t="s">
        <v>27</v>
      </c>
      <c r="F34" s="30"/>
      <c r="G34" s="30" t="s">
        <v>32</v>
      </c>
      <c r="H34" s="30"/>
      <c r="I34" s="30" t="s">
        <v>108</v>
      </c>
      <c r="J34" s="30"/>
      <c r="K34" s="30"/>
      <c r="L34" s="30" t="s">
        <v>33</v>
      </c>
      <c r="M34" s="30" t="s">
        <v>109</v>
      </c>
      <c r="N34" s="30"/>
      <c r="O34" s="40" t="s">
        <v>106</v>
      </c>
      <c r="P34" s="41"/>
      <c r="Q34" s="41"/>
      <c r="R34" s="41"/>
      <c r="S34" s="41"/>
      <c r="U34" s="6"/>
    </row>
    <row r="35" ht="19.95" customHeight="1" spans="1:21">
      <c r="A35" s="27"/>
      <c r="B35" s="28"/>
      <c r="C35" s="25">
        <v>23</v>
      </c>
      <c r="D35" s="29"/>
      <c r="E35" s="30">
        <f t="array" ref="E35">SUMPRODUCT((H6:H32=E34)*I6:I32)</f>
        <v>20</v>
      </c>
      <c r="F35" s="30"/>
      <c r="G35" s="30">
        <f t="array" ref="G35">SUMPRODUCT((H6:H32=G34)*I6:I32)</f>
        <v>5</v>
      </c>
      <c r="H35" s="30"/>
      <c r="I35" s="30">
        <f t="array" ref="I35">SUMPRODUCT((H6:H32=I34)*I6:I32)</f>
        <v>0</v>
      </c>
      <c r="J35" s="30"/>
      <c r="K35" s="30"/>
      <c r="L35" s="30">
        <v>2</v>
      </c>
      <c r="M35" s="42">
        <f t="array" ref="M35">SUMPRODUCT((H6:H32=M34)*I6:I32)</f>
        <v>0</v>
      </c>
      <c r="N35" s="42"/>
      <c r="O35" s="42">
        <v>27</v>
      </c>
      <c r="P35" s="42"/>
      <c r="Q35" s="42"/>
      <c r="R35" s="42"/>
      <c r="S35" s="42"/>
      <c r="U35" s="6"/>
    </row>
    <row r="36" ht="19.95" customHeight="1" spans="1:19">
      <c r="A36" s="31"/>
      <c r="B36" s="32"/>
      <c r="C36" s="25"/>
      <c r="D36" s="29"/>
      <c r="E36" s="30">
        <f t="array" ref="E36">SUMPRODUCT((H6:H32=E34)*L6:L32)</f>
        <v>5769</v>
      </c>
      <c r="F36" s="30"/>
      <c r="G36" s="30">
        <f t="array" ref="G36">SUMPRODUCT((H6:H32=G34)*L6:L32)</f>
        <v>1047</v>
      </c>
      <c r="H36" s="30"/>
      <c r="I36" s="30">
        <f t="array" ref="I36">SUMPRODUCT((H6:H32=I34)*L6:L32)</f>
        <v>0</v>
      </c>
      <c r="J36" s="30"/>
      <c r="K36" s="30"/>
      <c r="L36" s="30">
        <v>702</v>
      </c>
      <c r="M36" s="42">
        <f t="array" ref="M36">SUMPRODUCT((H6:H32=M34)*L6:L32)</f>
        <v>0</v>
      </c>
      <c r="N36" s="42"/>
      <c r="O36" s="42">
        <v>7518</v>
      </c>
      <c r="P36" s="42"/>
      <c r="Q36" s="42"/>
      <c r="R36" s="42"/>
      <c r="S36" s="42"/>
    </row>
  </sheetData>
  <mergeCells count="82">
    <mergeCell ref="A1:S1"/>
    <mergeCell ref="A2:B2"/>
    <mergeCell ref="C2:S2"/>
    <mergeCell ref="L3:O3"/>
    <mergeCell ref="N4:O4"/>
    <mergeCell ref="H33:I33"/>
    <mergeCell ref="E34:F34"/>
    <mergeCell ref="G34:H34"/>
    <mergeCell ref="I34:K34"/>
    <mergeCell ref="M34:N34"/>
    <mergeCell ref="O34:S34"/>
    <mergeCell ref="E35:F35"/>
    <mergeCell ref="G35:H35"/>
    <mergeCell ref="I35:K35"/>
    <mergeCell ref="M35:N35"/>
    <mergeCell ref="O35:S35"/>
    <mergeCell ref="E36:F36"/>
    <mergeCell ref="G36:H36"/>
    <mergeCell ref="I36:K36"/>
    <mergeCell ref="M36:N36"/>
    <mergeCell ref="O36:S36"/>
    <mergeCell ref="A3:A5"/>
    <mergeCell ref="A7:A9"/>
    <mergeCell ref="A10:A11"/>
    <mergeCell ref="A15:A16"/>
    <mergeCell ref="A23:A24"/>
    <mergeCell ref="A29:A30"/>
    <mergeCell ref="B3:B5"/>
    <mergeCell ref="B7:B9"/>
    <mergeCell ref="B10:B11"/>
    <mergeCell ref="B15:B16"/>
    <mergeCell ref="B23:B24"/>
    <mergeCell ref="B29:B30"/>
    <mergeCell ref="C3:C5"/>
    <mergeCell ref="C7:C9"/>
    <mergeCell ref="C10:C11"/>
    <mergeCell ref="C15:C16"/>
    <mergeCell ref="C23:C24"/>
    <mergeCell ref="C29:C30"/>
    <mergeCell ref="D3:D5"/>
    <mergeCell ref="D23:D24"/>
    <mergeCell ref="D29:D30"/>
    <mergeCell ref="E3:E5"/>
    <mergeCell ref="E7:E9"/>
    <mergeCell ref="E10:E11"/>
    <mergeCell ref="E15:E16"/>
    <mergeCell ref="E23:E24"/>
    <mergeCell ref="E29:E30"/>
    <mergeCell ref="H3:H5"/>
    <mergeCell ref="I3:I5"/>
    <mergeCell ref="L4:L5"/>
    <mergeCell ref="M4:M5"/>
    <mergeCell ref="P3:P5"/>
    <mergeCell ref="P7:P9"/>
    <mergeCell ref="P10:P11"/>
    <mergeCell ref="P15:P16"/>
    <mergeCell ref="P23:P24"/>
    <mergeCell ref="P29:P30"/>
    <mergeCell ref="Q3:Q5"/>
    <mergeCell ref="Q7:Q9"/>
    <mergeCell ref="Q10:Q11"/>
    <mergeCell ref="Q15:Q16"/>
    <mergeCell ref="Q23:Q24"/>
    <mergeCell ref="Q29:Q30"/>
    <mergeCell ref="R3:R5"/>
    <mergeCell ref="R7:R9"/>
    <mergeCell ref="R10:R11"/>
    <mergeCell ref="R15:R16"/>
    <mergeCell ref="R23:R24"/>
    <mergeCell ref="R29:R30"/>
    <mergeCell ref="S3:S5"/>
    <mergeCell ref="S7:S9"/>
    <mergeCell ref="S10:S11"/>
    <mergeCell ref="S13:S14"/>
    <mergeCell ref="S15:S16"/>
    <mergeCell ref="S17:S18"/>
    <mergeCell ref="S23:S24"/>
    <mergeCell ref="S29:S30"/>
    <mergeCell ref="S31:S32"/>
    <mergeCell ref="A33:B36"/>
    <mergeCell ref="F3:G4"/>
    <mergeCell ref="J3:K5"/>
  </mergeCells>
  <printOptions horizontalCentered="1"/>
  <pageMargins left="0.275590551181102" right="0.275590551181102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公示用</vt:lpstr>
      <vt:lpstr>计划调整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TDXN403F</dc:creator>
  <cp:lastModifiedBy>夜雨声烦</cp:lastModifiedBy>
  <dcterms:created xsi:type="dcterms:W3CDTF">2022-01-06T00:56:00Z</dcterms:created>
  <cp:lastPrinted>2022-02-24T06:59:00Z</cp:lastPrinted>
  <dcterms:modified xsi:type="dcterms:W3CDTF">2022-02-24T08:15:57Z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42716855791E40EFBB0235CE4D408841</vt:lpwstr>
  </property>
  <property fmtid="{D5CDD505-2E9C-101B-9397-08002B2CF9AE}" pid="3" name="KSOProductBuildVer">
    <vt:lpwstr>2052-11.1.0.11365</vt:lpwstr>
  </property>
</Properties>
</file>